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4620" windowHeight="7700" tabRatio="921" activeTab="2"/>
  </bookViews>
  <sheets>
    <sheet name="Narrative" sheetId="15" r:id="rId1"/>
    <sheet name="ChartView" sheetId="14" r:id="rId2"/>
    <sheet name="New BusinessVersion" sheetId="16" r:id="rId3"/>
    <sheet name="Process 1" sheetId="13" r:id="rId4"/>
    <sheet name="Process 2" sheetId="12" r:id="rId5"/>
    <sheet name="Process 3" sheetId="11" r:id="rId6"/>
    <sheet name="Process 4" sheetId="10" r:id="rId7"/>
    <sheet name="Process 5" sheetId="9" r:id="rId8"/>
    <sheet name="Process 6" sheetId="8" r:id="rId9"/>
    <sheet name="Process 7" sheetId="7" r:id="rId10"/>
    <sheet name="Process 8" sheetId="6" r:id="rId11"/>
    <sheet name="Process 9" sheetId="5" r:id="rId12"/>
    <sheet name="Process 10" sheetId="4" r:id="rId13"/>
    <sheet name="Process 11" sheetId="3" r:id="rId14"/>
    <sheet name="Process 12" sheetId="2" r:id="rId15"/>
    <sheet name="FullList" sheetId="1" r:id="rId16"/>
  </sheets>
  <definedNames>
    <definedName name="_xlnm._FilterDatabase" localSheetId="15" hidden="1">FullList!$A$1:$F$1211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3" l="1"/>
  <c r="H43" i="3"/>
  <c r="I43" i="3"/>
  <c r="I36" i="5" l="1"/>
  <c r="I61" i="13"/>
  <c r="I47" i="12"/>
  <c r="I116" i="11"/>
  <c r="I166" i="10"/>
  <c r="I38" i="9"/>
  <c r="I118" i="8"/>
  <c r="I139" i="7"/>
  <c r="I234" i="6"/>
  <c r="I55" i="4"/>
  <c r="H181" i="2"/>
  <c r="G116" i="11"/>
  <c r="H116" i="11"/>
  <c r="G47" i="12"/>
  <c r="H47" i="12"/>
  <c r="G166" i="10"/>
  <c r="H166" i="10"/>
  <c r="G38" i="9"/>
  <c r="H38" i="9"/>
  <c r="G118" i="8"/>
  <c r="H118" i="8"/>
  <c r="G139" i="7"/>
  <c r="H139" i="7"/>
  <c r="G234" i="6"/>
  <c r="H234" i="6"/>
  <c r="H61" i="13"/>
  <c r="G61" i="13"/>
  <c r="C60" i="13" l="1"/>
  <c r="F60" i="13" s="1"/>
  <c r="B60" i="13"/>
  <c r="E60" i="13" s="1"/>
  <c r="C59" i="13"/>
  <c r="F59" i="13" s="1"/>
  <c r="B59" i="13"/>
  <c r="D59" i="13" s="1"/>
  <c r="F58" i="13"/>
  <c r="C58" i="13"/>
  <c r="B58" i="13"/>
  <c r="E58" i="13" s="1"/>
  <c r="C57" i="13"/>
  <c r="F57" i="13" s="1"/>
  <c r="B57" i="13"/>
  <c r="D57" i="13" s="1"/>
  <c r="F56" i="13"/>
  <c r="C56" i="13"/>
  <c r="B56" i="13"/>
  <c r="E56" i="13" s="1"/>
  <c r="C55" i="13"/>
  <c r="F55" i="13" s="1"/>
  <c r="B55" i="13"/>
  <c r="D55" i="13" s="1"/>
  <c r="F54" i="13"/>
  <c r="C54" i="13"/>
  <c r="B54" i="13"/>
  <c r="E54" i="13" s="1"/>
  <c r="C53" i="13"/>
  <c r="F53" i="13" s="1"/>
  <c r="B53" i="13"/>
  <c r="D53" i="13" s="1"/>
  <c r="F52" i="13"/>
  <c r="C52" i="13"/>
  <c r="B52" i="13"/>
  <c r="E52" i="13" s="1"/>
  <c r="C51" i="13"/>
  <c r="F51" i="13" s="1"/>
  <c r="B51" i="13"/>
  <c r="D51" i="13" s="1"/>
  <c r="F50" i="13"/>
  <c r="C50" i="13"/>
  <c r="B50" i="13"/>
  <c r="E50" i="13" s="1"/>
  <c r="C49" i="13"/>
  <c r="F49" i="13" s="1"/>
  <c r="B49" i="13"/>
  <c r="D49" i="13" s="1"/>
  <c r="F48" i="13"/>
  <c r="C48" i="13"/>
  <c r="B48" i="13"/>
  <c r="E48" i="13" s="1"/>
  <c r="C47" i="13"/>
  <c r="F47" i="13" s="1"/>
  <c r="B47" i="13"/>
  <c r="D47" i="13" s="1"/>
  <c r="F46" i="13"/>
  <c r="C46" i="13"/>
  <c r="B46" i="13"/>
  <c r="E46" i="13" s="1"/>
  <c r="C45" i="13"/>
  <c r="F45" i="13" s="1"/>
  <c r="B45" i="13"/>
  <c r="D45" i="13" s="1"/>
  <c r="F44" i="13"/>
  <c r="C44" i="13"/>
  <c r="B44" i="13"/>
  <c r="E44" i="13" s="1"/>
  <c r="C43" i="13"/>
  <c r="F43" i="13" s="1"/>
  <c r="B43" i="13"/>
  <c r="D43" i="13" s="1"/>
  <c r="F42" i="13"/>
  <c r="C42" i="13"/>
  <c r="B42" i="13"/>
  <c r="E42" i="13" s="1"/>
  <c r="C41" i="13"/>
  <c r="F41" i="13" s="1"/>
  <c r="B41" i="13"/>
  <c r="D41" i="13" s="1"/>
  <c r="C40" i="13"/>
  <c r="F40" i="13" s="1"/>
  <c r="B40" i="13"/>
  <c r="E40" i="13" s="1"/>
  <c r="C39" i="13"/>
  <c r="F39" i="13" s="1"/>
  <c r="B39" i="13"/>
  <c r="D39" i="13" s="1"/>
  <c r="F38" i="13"/>
  <c r="C38" i="13"/>
  <c r="B38" i="13"/>
  <c r="E38" i="13" s="1"/>
  <c r="C37" i="13"/>
  <c r="F37" i="13" s="1"/>
  <c r="B37" i="13"/>
  <c r="D37" i="13" s="1"/>
  <c r="F36" i="13"/>
  <c r="C36" i="13"/>
  <c r="B36" i="13"/>
  <c r="E36" i="13" s="1"/>
  <c r="C35" i="13"/>
  <c r="F35" i="13" s="1"/>
  <c r="B35" i="13"/>
  <c r="D35" i="13" s="1"/>
  <c r="F34" i="13"/>
  <c r="C34" i="13"/>
  <c r="B34" i="13"/>
  <c r="E34" i="13" s="1"/>
  <c r="C33" i="13"/>
  <c r="F33" i="13" s="1"/>
  <c r="B33" i="13"/>
  <c r="D33" i="13" s="1"/>
  <c r="F32" i="13"/>
  <c r="C32" i="13"/>
  <c r="B32" i="13"/>
  <c r="E32" i="13" s="1"/>
  <c r="C31" i="13"/>
  <c r="F31" i="13" s="1"/>
  <c r="B31" i="13"/>
  <c r="D31" i="13" s="1"/>
  <c r="F30" i="13"/>
  <c r="C30" i="13"/>
  <c r="B30" i="13"/>
  <c r="E30" i="13" s="1"/>
  <c r="C29" i="13"/>
  <c r="F29" i="13" s="1"/>
  <c r="B29" i="13"/>
  <c r="D29" i="13" s="1"/>
  <c r="F28" i="13"/>
  <c r="C28" i="13"/>
  <c r="B28" i="13"/>
  <c r="E28" i="13" s="1"/>
  <c r="C27" i="13"/>
  <c r="F27" i="13" s="1"/>
  <c r="B27" i="13"/>
  <c r="D27" i="13" s="1"/>
  <c r="F26" i="13"/>
  <c r="C26" i="13"/>
  <c r="B26" i="13"/>
  <c r="E26" i="13" s="1"/>
  <c r="C25" i="13"/>
  <c r="F25" i="13" s="1"/>
  <c r="B25" i="13"/>
  <c r="D25" i="13" s="1"/>
  <c r="C24" i="13"/>
  <c r="F24" i="13" s="1"/>
  <c r="B24" i="13"/>
  <c r="E24" i="13" s="1"/>
  <c r="C23" i="13"/>
  <c r="F23" i="13" s="1"/>
  <c r="B23" i="13"/>
  <c r="D23" i="13" s="1"/>
  <c r="C22" i="13"/>
  <c r="F22" i="13" s="1"/>
  <c r="B22" i="13"/>
  <c r="E22" i="13" s="1"/>
  <c r="C21" i="13"/>
  <c r="F21" i="13" s="1"/>
  <c r="B21" i="13"/>
  <c r="D21" i="13" s="1"/>
  <c r="C20" i="13"/>
  <c r="F20" i="13" s="1"/>
  <c r="B20" i="13"/>
  <c r="E20" i="13" s="1"/>
  <c r="C19" i="13"/>
  <c r="F19" i="13" s="1"/>
  <c r="B19" i="13"/>
  <c r="D19" i="13" s="1"/>
  <c r="C18" i="13"/>
  <c r="F18" i="13" s="1"/>
  <c r="B18" i="13"/>
  <c r="E18" i="13" s="1"/>
  <c r="C17" i="13"/>
  <c r="F17" i="13" s="1"/>
  <c r="B17" i="13"/>
  <c r="D17" i="13" s="1"/>
  <c r="C16" i="13"/>
  <c r="F16" i="13" s="1"/>
  <c r="B16" i="13"/>
  <c r="E16" i="13" s="1"/>
  <c r="C15" i="13"/>
  <c r="F15" i="13" s="1"/>
  <c r="B15" i="13"/>
  <c r="D15" i="13" s="1"/>
  <c r="F14" i="13"/>
  <c r="C14" i="13"/>
  <c r="B14" i="13"/>
  <c r="E14" i="13" s="1"/>
  <c r="C13" i="13"/>
  <c r="F13" i="13" s="1"/>
  <c r="B13" i="13"/>
  <c r="D13" i="13" s="1"/>
  <c r="F12" i="13"/>
  <c r="C12" i="13"/>
  <c r="B12" i="13"/>
  <c r="E12" i="13" s="1"/>
  <c r="C11" i="13"/>
  <c r="F11" i="13" s="1"/>
  <c r="B11" i="13"/>
  <c r="D11" i="13" s="1"/>
  <c r="C10" i="13"/>
  <c r="F10" i="13" s="1"/>
  <c r="B10" i="13"/>
  <c r="E10" i="13" s="1"/>
  <c r="C9" i="13"/>
  <c r="F9" i="13" s="1"/>
  <c r="B9" i="13"/>
  <c r="D9" i="13" s="1"/>
  <c r="C8" i="13"/>
  <c r="F8" i="13" s="1"/>
  <c r="B8" i="13"/>
  <c r="E8" i="13" s="1"/>
  <c r="C7" i="13"/>
  <c r="F7" i="13" s="1"/>
  <c r="B7" i="13"/>
  <c r="D7" i="13" s="1"/>
  <c r="C6" i="13"/>
  <c r="F6" i="13" s="1"/>
  <c r="B6" i="13"/>
  <c r="E6" i="13" s="1"/>
  <c r="C5" i="13"/>
  <c r="F5" i="13" s="1"/>
  <c r="B5" i="13"/>
  <c r="D5" i="13" s="1"/>
  <c r="C4" i="13"/>
  <c r="F4" i="13" s="1"/>
  <c r="B4" i="13"/>
  <c r="E4" i="13" s="1"/>
  <c r="C3" i="13"/>
  <c r="F3" i="13" s="1"/>
  <c r="B3" i="13"/>
  <c r="D3" i="13" s="1"/>
  <c r="C2" i="13"/>
  <c r="F2" i="13" s="1"/>
  <c r="B2" i="13"/>
  <c r="D2" i="13" s="1"/>
  <c r="F46" i="12"/>
  <c r="C46" i="12"/>
  <c r="B46" i="12"/>
  <c r="E46" i="12" s="1"/>
  <c r="E45" i="12"/>
  <c r="C45" i="12"/>
  <c r="F45" i="12" s="1"/>
  <c r="B45" i="12"/>
  <c r="D45" i="12" s="1"/>
  <c r="F44" i="12"/>
  <c r="C44" i="12"/>
  <c r="B44" i="12"/>
  <c r="E44" i="12" s="1"/>
  <c r="E43" i="12"/>
  <c r="C43" i="12"/>
  <c r="F43" i="12" s="1"/>
  <c r="B43" i="12"/>
  <c r="D43" i="12" s="1"/>
  <c r="F42" i="12"/>
  <c r="C42" i="12"/>
  <c r="B42" i="12"/>
  <c r="E42" i="12" s="1"/>
  <c r="E41" i="12"/>
  <c r="C41" i="12"/>
  <c r="F41" i="12" s="1"/>
  <c r="B41" i="12"/>
  <c r="D41" i="12" s="1"/>
  <c r="F40" i="12"/>
  <c r="C40" i="12"/>
  <c r="B40" i="12"/>
  <c r="E40" i="12" s="1"/>
  <c r="E39" i="12"/>
  <c r="C39" i="12"/>
  <c r="F39" i="12" s="1"/>
  <c r="B39" i="12"/>
  <c r="D39" i="12" s="1"/>
  <c r="F38" i="12"/>
  <c r="C38" i="12"/>
  <c r="B38" i="12"/>
  <c r="E38" i="12" s="1"/>
  <c r="E37" i="12"/>
  <c r="C37" i="12"/>
  <c r="F37" i="12" s="1"/>
  <c r="B37" i="12"/>
  <c r="D37" i="12" s="1"/>
  <c r="F36" i="12"/>
  <c r="C36" i="12"/>
  <c r="B36" i="12"/>
  <c r="E36" i="12" s="1"/>
  <c r="E35" i="12"/>
  <c r="C35" i="12"/>
  <c r="F35" i="12" s="1"/>
  <c r="B35" i="12"/>
  <c r="D35" i="12" s="1"/>
  <c r="F34" i="12"/>
  <c r="C34" i="12"/>
  <c r="B34" i="12"/>
  <c r="E34" i="12" s="1"/>
  <c r="E33" i="12"/>
  <c r="C33" i="12"/>
  <c r="F33" i="12" s="1"/>
  <c r="B33" i="12"/>
  <c r="D33" i="12" s="1"/>
  <c r="F32" i="12"/>
  <c r="C32" i="12"/>
  <c r="B32" i="12"/>
  <c r="E32" i="12" s="1"/>
  <c r="E31" i="12"/>
  <c r="C31" i="12"/>
  <c r="F31" i="12" s="1"/>
  <c r="B31" i="12"/>
  <c r="D31" i="12" s="1"/>
  <c r="F30" i="12"/>
  <c r="C30" i="12"/>
  <c r="B30" i="12"/>
  <c r="E30" i="12" s="1"/>
  <c r="E29" i="12"/>
  <c r="C29" i="12"/>
  <c r="F29" i="12" s="1"/>
  <c r="B29" i="12"/>
  <c r="D29" i="12" s="1"/>
  <c r="F28" i="12"/>
  <c r="C28" i="12"/>
  <c r="B28" i="12"/>
  <c r="E28" i="12" s="1"/>
  <c r="E27" i="12"/>
  <c r="C27" i="12"/>
  <c r="F27" i="12" s="1"/>
  <c r="B27" i="12"/>
  <c r="D27" i="12" s="1"/>
  <c r="F26" i="12"/>
  <c r="C26" i="12"/>
  <c r="B26" i="12"/>
  <c r="E26" i="12" s="1"/>
  <c r="E25" i="12"/>
  <c r="C25" i="12"/>
  <c r="F25" i="12" s="1"/>
  <c r="B25" i="12"/>
  <c r="D25" i="12" s="1"/>
  <c r="F24" i="12"/>
  <c r="C24" i="12"/>
  <c r="B24" i="12"/>
  <c r="E24" i="12" s="1"/>
  <c r="E23" i="12"/>
  <c r="C23" i="12"/>
  <c r="F23" i="12" s="1"/>
  <c r="B23" i="12"/>
  <c r="D23" i="12" s="1"/>
  <c r="F22" i="12"/>
  <c r="C22" i="12"/>
  <c r="B22" i="12"/>
  <c r="E22" i="12" s="1"/>
  <c r="E21" i="12"/>
  <c r="C21" i="12"/>
  <c r="F21" i="12" s="1"/>
  <c r="B21" i="12"/>
  <c r="D21" i="12" s="1"/>
  <c r="F20" i="12"/>
  <c r="C20" i="12"/>
  <c r="B20" i="12"/>
  <c r="E20" i="12" s="1"/>
  <c r="E19" i="12"/>
  <c r="C19" i="12"/>
  <c r="F19" i="12" s="1"/>
  <c r="B19" i="12"/>
  <c r="D19" i="12" s="1"/>
  <c r="F18" i="12"/>
  <c r="C18" i="12"/>
  <c r="B18" i="12"/>
  <c r="E18" i="12" s="1"/>
  <c r="E17" i="12"/>
  <c r="C17" i="12"/>
  <c r="F17" i="12" s="1"/>
  <c r="B17" i="12"/>
  <c r="D17" i="12" s="1"/>
  <c r="F16" i="12"/>
  <c r="C16" i="12"/>
  <c r="B16" i="12"/>
  <c r="E16" i="12" s="1"/>
  <c r="E15" i="12"/>
  <c r="C15" i="12"/>
  <c r="F15" i="12" s="1"/>
  <c r="B15" i="12"/>
  <c r="D15" i="12" s="1"/>
  <c r="F14" i="12"/>
  <c r="C14" i="12"/>
  <c r="B14" i="12"/>
  <c r="E14" i="12" s="1"/>
  <c r="E13" i="12"/>
  <c r="C13" i="12"/>
  <c r="F13" i="12" s="1"/>
  <c r="B13" i="12"/>
  <c r="D13" i="12" s="1"/>
  <c r="F12" i="12"/>
  <c r="C12" i="12"/>
  <c r="B12" i="12"/>
  <c r="E11" i="12"/>
  <c r="C11" i="12"/>
  <c r="F11" i="12" s="1"/>
  <c r="B11" i="12"/>
  <c r="D11" i="12" s="1"/>
  <c r="F10" i="12"/>
  <c r="C10" i="12"/>
  <c r="B10" i="12"/>
  <c r="E10" i="12" s="1"/>
  <c r="E9" i="12"/>
  <c r="C9" i="12"/>
  <c r="F9" i="12" s="1"/>
  <c r="B9" i="12"/>
  <c r="D9" i="12" s="1"/>
  <c r="F8" i="12"/>
  <c r="C8" i="12"/>
  <c r="B8" i="12"/>
  <c r="E8" i="12" s="1"/>
  <c r="E7" i="12"/>
  <c r="C7" i="12"/>
  <c r="F7" i="12" s="1"/>
  <c r="B7" i="12"/>
  <c r="D7" i="12" s="1"/>
  <c r="F6" i="12"/>
  <c r="C6" i="12"/>
  <c r="B6" i="12"/>
  <c r="E6" i="12" s="1"/>
  <c r="E5" i="12"/>
  <c r="C5" i="12"/>
  <c r="F5" i="12" s="1"/>
  <c r="B5" i="12"/>
  <c r="D5" i="12" s="1"/>
  <c r="F4" i="12"/>
  <c r="C4" i="12"/>
  <c r="B4" i="12"/>
  <c r="E4" i="12" s="1"/>
  <c r="E3" i="12"/>
  <c r="C3" i="12"/>
  <c r="F3" i="12" s="1"/>
  <c r="B3" i="12"/>
  <c r="D3" i="12" s="1"/>
  <c r="F2" i="12"/>
  <c r="C2" i="12"/>
  <c r="B2" i="12"/>
  <c r="E2" i="12" s="1"/>
  <c r="C115" i="11"/>
  <c r="F115" i="11" s="1"/>
  <c r="B115" i="11"/>
  <c r="D115" i="11" s="1"/>
  <c r="C114" i="11"/>
  <c r="F114" i="11" s="1"/>
  <c r="B114" i="11"/>
  <c r="E114" i="11" s="1"/>
  <c r="C113" i="11"/>
  <c r="F113" i="11" s="1"/>
  <c r="B113" i="11"/>
  <c r="D113" i="11" s="1"/>
  <c r="C112" i="11"/>
  <c r="F112" i="11" s="1"/>
  <c r="B112" i="11"/>
  <c r="E112" i="11" s="1"/>
  <c r="C111" i="11"/>
  <c r="F111" i="11" s="1"/>
  <c r="B111" i="11"/>
  <c r="D111" i="11" s="1"/>
  <c r="C110" i="11"/>
  <c r="F110" i="11" s="1"/>
  <c r="B110" i="11"/>
  <c r="E110" i="11" s="1"/>
  <c r="C109" i="11"/>
  <c r="F109" i="11" s="1"/>
  <c r="B109" i="11"/>
  <c r="D109" i="11" s="1"/>
  <c r="C108" i="11"/>
  <c r="F108" i="11" s="1"/>
  <c r="B108" i="11"/>
  <c r="E108" i="11" s="1"/>
  <c r="C107" i="11"/>
  <c r="F107" i="11" s="1"/>
  <c r="B107" i="11"/>
  <c r="D107" i="11" s="1"/>
  <c r="C106" i="11"/>
  <c r="F106" i="11" s="1"/>
  <c r="B106" i="11"/>
  <c r="E106" i="11" s="1"/>
  <c r="C105" i="11"/>
  <c r="F105" i="11" s="1"/>
  <c r="B105" i="11"/>
  <c r="D105" i="11" s="1"/>
  <c r="C104" i="11"/>
  <c r="F104" i="11" s="1"/>
  <c r="B104" i="11"/>
  <c r="E104" i="11" s="1"/>
  <c r="C103" i="11"/>
  <c r="F103" i="11" s="1"/>
  <c r="B103" i="11"/>
  <c r="D103" i="11" s="1"/>
  <c r="C102" i="11"/>
  <c r="F102" i="11" s="1"/>
  <c r="B102" i="11"/>
  <c r="E102" i="11" s="1"/>
  <c r="C101" i="11"/>
  <c r="F101" i="11" s="1"/>
  <c r="B101" i="11"/>
  <c r="D101" i="11" s="1"/>
  <c r="C100" i="11"/>
  <c r="F100" i="11" s="1"/>
  <c r="B100" i="11"/>
  <c r="E100" i="11" s="1"/>
  <c r="C99" i="11"/>
  <c r="F99" i="11" s="1"/>
  <c r="B99" i="11"/>
  <c r="D99" i="11" s="1"/>
  <c r="C98" i="11"/>
  <c r="F98" i="11" s="1"/>
  <c r="B98" i="11"/>
  <c r="E98" i="11" s="1"/>
  <c r="C97" i="11"/>
  <c r="F97" i="11" s="1"/>
  <c r="B97" i="11"/>
  <c r="D97" i="11" s="1"/>
  <c r="C96" i="11"/>
  <c r="F96" i="11" s="1"/>
  <c r="B96" i="11"/>
  <c r="E96" i="11" s="1"/>
  <c r="C95" i="11"/>
  <c r="F95" i="11" s="1"/>
  <c r="B95" i="11"/>
  <c r="D95" i="11" s="1"/>
  <c r="C94" i="11"/>
  <c r="F94" i="11" s="1"/>
  <c r="B94" i="11"/>
  <c r="E94" i="11" s="1"/>
  <c r="C93" i="11"/>
  <c r="F93" i="11" s="1"/>
  <c r="B93" i="11"/>
  <c r="D93" i="11" s="1"/>
  <c r="C92" i="11"/>
  <c r="F92" i="11" s="1"/>
  <c r="B92" i="11"/>
  <c r="E92" i="11" s="1"/>
  <c r="C91" i="11"/>
  <c r="F91" i="11" s="1"/>
  <c r="B91" i="11"/>
  <c r="D91" i="11" s="1"/>
  <c r="C90" i="11"/>
  <c r="F90" i="11" s="1"/>
  <c r="B90" i="11"/>
  <c r="E90" i="11" s="1"/>
  <c r="C89" i="11"/>
  <c r="F89" i="11" s="1"/>
  <c r="B89" i="11"/>
  <c r="D89" i="11" s="1"/>
  <c r="C88" i="11"/>
  <c r="F88" i="11" s="1"/>
  <c r="B88" i="11"/>
  <c r="E88" i="11" s="1"/>
  <c r="C87" i="11"/>
  <c r="F87" i="11" s="1"/>
  <c r="B87" i="11"/>
  <c r="D87" i="11" s="1"/>
  <c r="C86" i="11"/>
  <c r="F86" i="11" s="1"/>
  <c r="B86" i="11"/>
  <c r="E86" i="11" s="1"/>
  <c r="C85" i="11"/>
  <c r="F85" i="11" s="1"/>
  <c r="B85" i="11"/>
  <c r="D85" i="11" s="1"/>
  <c r="C84" i="11"/>
  <c r="F84" i="11" s="1"/>
  <c r="B84" i="11"/>
  <c r="E84" i="11" s="1"/>
  <c r="C83" i="11"/>
  <c r="F83" i="11" s="1"/>
  <c r="B83" i="11"/>
  <c r="D83" i="11" s="1"/>
  <c r="C82" i="11"/>
  <c r="F82" i="11" s="1"/>
  <c r="B82" i="11"/>
  <c r="E82" i="11" s="1"/>
  <c r="C81" i="11"/>
  <c r="F81" i="11" s="1"/>
  <c r="B81" i="11"/>
  <c r="D81" i="11" s="1"/>
  <c r="C80" i="11"/>
  <c r="F80" i="11" s="1"/>
  <c r="B80" i="11"/>
  <c r="E80" i="11" s="1"/>
  <c r="C79" i="11"/>
  <c r="F79" i="11" s="1"/>
  <c r="B79" i="11"/>
  <c r="D79" i="11" s="1"/>
  <c r="C78" i="11"/>
  <c r="F78" i="11" s="1"/>
  <c r="B78" i="11"/>
  <c r="E78" i="11" s="1"/>
  <c r="C77" i="11"/>
  <c r="F77" i="11" s="1"/>
  <c r="B77" i="11"/>
  <c r="D77" i="11" s="1"/>
  <c r="C76" i="11"/>
  <c r="F76" i="11" s="1"/>
  <c r="B76" i="11"/>
  <c r="E76" i="11" s="1"/>
  <c r="C75" i="11"/>
  <c r="F75" i="11" s="1"/>
  <c r="B75" i="11"/>
  <c r="D75" i="11" s="1"/>
  <c r="C74" i="11"/>
  <c r="F74" i="11" s="1"/>
  <c r="B74" i="11"/>
  <c r="E74" i="11" s="1"/>
  <c r="C73" i="11"/>
  <c r="F73" i="11" s="1"/>
  <c r="B73" i="11"/>
  <c r="D73" i="11" s="1"/>
  <c r="C72" i="11"/>
  <c r="F72" i="11" s="1"/>
  <c r="B72" i="11"/>
  <c r="E72" i="11" s="1"/>
  <c r="C71" i="11"/>
  <c r="F71" i="11" s="1"/>
  <c r="B71" i="11"/>
  <c r="D71" i="11" s="1"/>
  <c r="C70" i="11"/>
  <c r="F70" i="11" s="1"/>
  <c r="B70" i="11"/>
  <c r="E70" i="11" s="1"/>
  <c r="F69" i="11"/>
  <c r="C69" i="11"/>
  <c r="B69" i="11"/>
  <c r="E69" i="11" s="1"/>
  <c r="E68" i="11"/>
  <c r="C68" i="11"/>
  <c r="F68" i="11" s="1"/>
  <c r="B68" i="11"/>
  <c r="D68" i="11" s="1"/>
  <c r="F67" i="11"/>
  <c r="C67" i="11"/>
  <c r="B67" i="11"/>
  <c r="E67" i="11" s="1"/>
  <c r="E66" i="11"/>
  <c r="C66" i="11"/>
  <c r="F66" i="11" s="1"/>
  <c r="B66" i="11"/>
  <c r="D66" i="11" s="1"/>
  <c r="F65" i="11"/>
  <c r="C65" i="11"/>
  <c r="B65" i="11"/>
  <c r="E65" i="11" s="1"/>
  <c r="E64" i="11"/>
  <c r="C64" i="11"/>
  <c r="F64" i="11" s="1"/>
  <c r="B64" i="11"/>
  <c r="D64" i="11" s="1"/>
  <c r="F63" i="11"/>
  <c r="C63" i="11"/>
  <c r="B63" i="11"/>
  <c r="E63" i="11" s="1"/>
  <c r="E62" i="11"/>
  <c r="C62" i="11"/>
  <c r="F62" i="11" s="1"/>
  <c r="B62" i="11"/>
  <c r="D62" i="11" s="1"/>
  <c r="F61" i="11"/>
  <c r="C61" i="11"/>
  <c r="B61" i="11"/>
  <c r="E61" i="11" s="1"/>
  <c r="E60" i="11"/>
  <c r="C60" i="11"/>
  <c r="F60" i="11" s="1"/>
  <c r="B60" i="11"/>
  <c r="D60" i="11" s="1"/>
  <c r="C59" i="11"/>
  <c r="F59" i="11" s="1"/>
  <c r="B59" i="11"/>
  <c r="E59" i="11" s="1"/>
  <c r="F58" i="11"/>
  <c r="C58" i="11"/>
  <c r="B58" i="11"/>
  <c r="E58" i="11" s="1"/>
  <c r="E57" i="11"/>
  <c r="C57" i="11"/>
  <c r="F57" i="11" s="1"/>
  <c r="B57" i="11"/>
  <c r="D57" i="11" s="1"/>
  <c r="F56" i="11"/>
  <c r="C56" i="11"/>
  <c r="B56" i="11"/>
  <c r="E56" i="11" s="1"/>
  <c r="E55" i="11"/>
  <c r="C55" i="11"/>
  <c r="F55" i="11" s="1"/>
  <c r="B55" i="11"/>
  <c r="D55" i="11" s="1"/>
  <c r="F54" i="11"/>
  <c r="C54" i="11"/>
  <c r="B54" i="11"/>
  <c r="E54" i="11" s="1"/>
  <c r="E53" i="11"/>
  <c r="C53" i="11"/>
  <c r="F53" i="11" s="1"/>
  <c r="B53" i="11"/>
  <c r="D53" i="11" s="1"/>
  <c r="F52" i="11"/>
  <c r="C52" i="11"/>
  <c r="B52" i="11"/>
  <c r="E52" i="11" s="1"/>
  <c r="E51" i="11"/>
  <c r="C51" i="11"/>
  <c r="F51" i="11" s="1"/>
  <c r="B51" i="11"/>
  <c r="D51" i="11" s="1"/>
  <c r="F50" i="11"/>
  <c r="C50" i="11"/>
  <c r="B50" i="11"/>
  <c r="E50" i="11" s="1"/>
  <c r="E49" i="11"/>
  <c r="C49" i="11"/>
  <c r="F49" i="11" s="1"/>
  <c r="B49" i="11"/>
  <c r="D49" i="11" s="1"/>
  <c r="F48" i="11"/>
  <c r="C48" i="11"/>
  <c r="B48" i="11"/>
  <c r="E48" i="11" s="1"/>
  <c r="E47" i="11"/>
  <c r="C47" i="11"/>
  <c r="F47" i="11" s="1"/>
  <c r="B47" i="11"/>
  <c r="D47" i="11" s="1"/>
  <c r="F46" i="11"/>
  <c r="C46" i="11"/>
  <c r="B46" i="11"/>
  <c r="E46" i="11" s="1"/>
  <c r="E45" i="11"/>
  <c r="C45" i="11"/>
  <c r="F45" i="11" s="1"/>
  <c r="B45" i="11"/>
  <c r="D45" i="11" s="1"/>
  <c r="F44" i="11"/>
  <c r="C44" i="11"/>
  <c r="B44" i="11"/>
  <c r="E44" i="11" s="1"/>
  <c r="E43" i="11"/>
  <c r="C43" i="11"/>
  <c r="F43" i="11" s="1"/>
  <c r="B43" i="11"/>
  <c r="D43" i="11" s="1"/>
  <c r="F42" i="11"/>
  <c r="C42" i="11"/>
  <c r="B42" i="11"/>
  <c r="E42" i="11" s="1"/>
  <c r="E41" i="11"/>
  <c r="C41" i="11"/>
  <c r="F41" i="11" s="1"/>
  <c r="B41" i="11"/>
  <c r="D41" i="11" s="1"/>
  <c r="F40" i="11"/>
  <c r="C40" i="11"/>
  <c r="B40" i="11"/>
  <c r="E40" i="11" s="1"/>
  <c r="E39" i="11"/>
  <c r="C39" i="11"/>
  <c r="F39" i="11" s="1"/>
  <c r="B39" i="11"/>
  <c r="D39" i="11" s="1"/>
  <c r="F38" i="11"/>
  <c r="C38" i="11"/>
  <c r="B38" i="11"/>
  <c r="E38" i="11" s="1"/>
  <c r="E37" i="11"/>
  <c r="C37" i="11"/>
  <c r="F37" i="11" s="1"/>
  <c r="B37" i="11"/>
  <c r="D37" i="11" s="1"/>
  <c r="F36" i="11"/>
  <c r="C36" i="11"/>
  <c r="B36" i="11"/>
  <c r="E36" i="11" s="1"/>
  <c r="E35" i="11"/>
  <c r="C35" i="11"/>
  <c r="F35" i="11" s="1"/>
  <c r="B35" i="11"/>
  <c r="D35" i="11" s="1"/>
  <c r="F34" i="11"/>
  <c r="C34" i="11"/>
  <c r="B34" i="11"/>
  <c r="E34" i="11" s="1"/>
  <c r="E33" i="11"/>
  <c r="C33" i="11"/>
  <c r="F33" i="11" s="1"/>
  <c r="B33" i="11"/>
  <c r="D33" i="11" s="1"/>
  <c r="F32" i="11"/>
  <c r="C32" i="11"/>
  <c r="B32" i="11"/>
  <c r="E32" i="11" s="1"/>
  <c r="E31" i="11"/>
  <c r="C31" i="11"/>
  <c r="F31" i="11" s="1"/>
  <c r="B31" i="11"/>
  <c r="D31" i="11" s="1"/>
  <c r="F30" i="11"/>
  <c r="C30" i="11"/>
  <c r="B30" i="11"/>
  <c r="E30" i="11" s="1"/>
  <c r="E29" i="11"/>
  <c r="C29" i="11"/>
  <c r="F29" i="11" s="1"/>
  <c r="B29" i="11"/>
  <c r="D29" i="11" s="1"/>
  <c r="F28" i="11"/>
  <c r="C28" i="11"/>
  <c r="B28" i="11"/>
  <c r="E28" i="11" s="1"/>
  <c r="E27" i="11"/>
  <c r="C27" i="11"/>
  <c r="F27" i="11" s="1"/>
  <c r="B27" i="11"/>
  <c r="D27" i="11" s="1"/>
  <c r="F26" i="11"/>
  <c r="C26" i="11"/>
  <c r="B26" i="11"/>
  <c r="E26" i="11" s="1"/>
  <c r="E25" i="11"/>
  <c r="C25" i="11"/>
  <c r="F25" i="11" s="1"/>
  <c r="B25" i="11"/>
  <c r="D25" i="11" s="1"/>
  <c r="F24" i="11"/>
  <c r="C24" i="11"/>
  <c r="B24" i="11"/>
  <c r="E24" i="11" s="1"/>
  <c r="E23" i="11"/>
  <c r="C23" i="11"/>
  <c r="F23" i="11" s="1"/>
  <c r="B23" i="11"/>
  <c r="D23" i="11" s="1"/>
  <c r="F22" i="11"/>
  <c r="C22" i="11"/>
  <c r="B22" i="11"/>
  <c r="E22" i="11" s="1"/>
  <c r="E21" i="11"/>
  <c r="C21" i="11"/>
  <c r="F21" i="11" s="1"/>
  <c r="B21" i="11"/>
  <c r="D21" i="11" s="1"/>
  <c r="F20" i="11"/>
  <c r="C20" i="11"/>
  <c r="B20" i="11"/>
  <c r="E20" i="11" s="1"/>
  <c r="E19" i="11"/>
  <c r="C19" i="11"/>
  <c r="F19" i="11" s="1"/>
  <c r="B19" i="11"/>
  <c r="D19" i="11" s="1"/>
  <c r="F18" i="11"/>
  <c r="C18" i="11"/>
  <c r="B18" i="11"/>
  <c r="E18" i="11" s="1"/>
  <c r="E17" i="11"/>
  <c r="C17" i="11"/>
  <c r="F17" i="11" s="1"/>
  <c r="B17" i="11"/>
  <c r="D17" i="11" s="1"/>
  <c r="F16" i="11"/>
  <c r="C16" i="11"/>
  <c r="B16" i="11"/>
  <c r="E16" i="11" s="1"/>
  <c r="E15" i="11"/>
  <c r="C15" i="11"/>
  <c r="F15" i="11" s="1"/>
  <c r="B15" i="11"/>
  <c r="D15" i="11" s="1"/>
  <c r="F14" i="11"/>
  <c r="C14" i="11"/>
  <c r="B14" i="11"/>
  <c r="E14" i="11" s="1"/>
  <c r="E13" i="11"/>
  <c r="C13" i="11"/>
  <c r="F13" i="11" s="1"/>
  <c r="B13" i="11"/>
  <c r="D13" i="11" s="1"/>
  <c r="F12" i="11"/>
  <c r="C12" i="11"/>
  <c r="B12" i="11"/>
  <c r="E12" i="11" s="1"/>
  <c r="E11" i="11"/>
  <c r="C11" i="11"/>
  <c r="F11" i="11" s="1"/>
  <c r="B11" i="11"/>
  <c r="D11" i="11" s="1"/>
  <c r="F10" i="11"/>
  <c r="C10" i="11"/>
  <c r="B10" i="11"/>
  <c r="E10" i="11" s="1"/>
  <c r="E9" i="11"/>
  <c r="C9" i="11"/>
  <c r="F9" i="11" s="1"/>
  <c r="B9" i="11"/>
  <c r="D9" i="11" s="1"/>
  <c r="F8" i="11"/>
  <c r="C8" i="11"/>
  <c r="B8" i="11"/>
  <c r="E8" i="11" s="1"/>
  <c r="E7" i="11"/>
  <c r="C7" i="11"/>
  <c r="F7" i="11" s="1"/>
  <c r="B7" i="11"/>
  <c r="D7" i="11" s="1"/>
  <c r="F6" i="11"/>
  <c r="C6" i="11"/>
  <c r="B6" i="11"/>
  <c r="E6" i="11" s="1"/>
  <c r="E5" i="11"/>
  <c r="C5" i="11"/>
  <c r="F5" i="11" s="1"/>
  <c r="B5" i="11"/>
  <c r="D5" i="11" s="1"/>
  <c r="C4" i="11"/>
  <c r="F4" i="11" s="1"/>
  <c r="B4" i="11"/>
  <c r="E4" i="11" s="1"/>
  <c r="F3" i="11"/>
  <c r="C3" i="11"/>
  <c r="B3" i="11"/>
  <c r="D3" i="11" s="1"/>
  <c r="E2" i="11"/>
  <c r="C2" i="11"/>
  <c r="F2" i="11" s="1"/>
  <c r="B2" i="11"/>
  <c r="D2" i="11" s="1"/>
  <c r="C165" i="10"/>
  <c r="F165" i="10" s="1"/>
  <c r="B165" i="10"/>
  <c r="D165" i="10" s="1"/>
  <c r="C164" i="10"/>
  <c r="F164" i="10" s="1"/>
  <c r="B164" i="10"/>
  <c r="E164" i="10" s="1"/>
  <c r="C163" i="10"/>
  <c r="F163" i="10" s="1"/>
  <c r="B163" i="10"/>
  <c r="D163" i="10" s="1"/>
  <c r="C162" i="10"/>
  <c r="F162" i="10" s="1"/>
  <c r="B162" i="10"/>
  <c r="E162" i="10" s="1"/>
  <c r="C161" i="10"/>
  <c r="F161" i="10" s="1"/>
  <c r="B161" i="10"/>
  <c r="D161" i="10" s="1"/>
  <c r="C160" i="10"/>
  <c r="F160" i="10" s="1"/>
  <c r="B160" i="10"/>
  <c r="E160" i="10" s="1"/>
  <c r="C159" i="10"/>
  <c r="F159" i="10" s="1"/>
  <c r="B159" i="10"/>
  <c r="D159" i="10" s="1"/>
  <c r="C158" i="10"/>
  <c r="F158" i="10" s="1"/>
  <c r="B158" i="10"/>
  <c r="E158" i="10" s="1"/>
  <c r="C157" i="10"/>
  <c r="F157" i="10" s="1"/>
  <c r="B157" i="10"/>
  <c r="D157" i="10" s="1"/>
  <c r="C156" i="10"/>
  <c r="F156" i="10" s="1"/>
  <c r="B156" i="10"/>
  <c r="E156" i="10" s="1"/>
  <c r="C155" i="10"/>
  <c r="F155" i="10" s="1"/>
  <c r="B155" i="10"/>
  <c r="D155" i="10" s="1"/>
  <c r="C154" i="10"/>
  <c r="F154" i="10" s="1"/>
  <c r="B154" i="10"/>
  <c r="E154" i="10" s="1"/>
  <c r="C153" i="10"/>
  <c r="F153" i="10" s="1"/>
  <c r="B153" i="10"/>
  <c r="D153" i="10" s="1"/>
  <c r="C152" i="10"/>
  <c r="F152" i="10" s="1"/>
  <c r="B152" i="10"/>
  <c r="E152" i="10" s="1"/>
  <c r="C151" i="10"/>
  <c r="F151" i="10" s="1"/>
  <c r="B151" i="10"/>
  <c r="D151" i="10" s="1"/>
  <c r="C150" i="10"/>
  <c r="F150" i="10" s="1"/>
  <c r="B150" i="10"/>
  <c r="E150" i="10" s="1"/>
  <c r="C149" i="10"/>
  <c r="F149" i="10" s="1"/>
  <c r="B149" i="10"/>
  <c r="D149" i="10" s="1"/>
  <c r="C148" i="10"/>
  <c r="F148" i="10" s="1"/>
  <c r="B148" i="10"/>
  <c r="E148" i="10" s="1"/>
  <c r="C147" i="10"/>
  <c r="F147" i="10" s="1"/>
  <c r="B147" i="10"/>
  <c r="D147" i="10" s="1"/>
  <c r="C146" i="10"/>
  <c r="F146" i="10" s="1"/>
  <c r="B146" i="10"/>
  <c r="E146" i="10" s="1"/>
  <c r="C145" i="10"/>
  <c r="F145" i="10" s="1"/>
  <c r="B145" i="10"/>
  <c r="D145" i="10" s="1"/>
  <c r="C144" i="10"/>
  <c r="F144" i="10" s="1"/>
  <c r="B144" i="10"/>
  <c r="E144" i="10" s="1"/>
  <c r="C143" i="10"/>
  <c r="F143" i="10" s="1"/>
  <c r="B143" i="10"/>
  <c r="D143" i="10" s="1"/>
  <c r="C142" i="10"/>
  <c r="F142" i="10" s="1"/>
  <c r="B142" i="10"/>
  <c r="E142" i="10" s="1"/>
  <c r="C141" i="10"/>
  <c r="F141" i="10" s="1"/>
  <c r="B141" i="10"/>
  <c r="D141" i="10" s="1"/>
  <c r="C140" i="10"/>
  <c r="F140" i="10" s="1"/>
  <c r="B140" i="10"/>
  <c r="E140" i="10" s="1"/>
  <c r="C139" i="10"/>
  <c r="F139" i="10" s="1"/>
  <c r="B139" i="10"/>
  <c r="D139" i="10" s="1"/>
  <c r="C138" i="10"/>
  <c r="F138" i="10" s="1"/>
  <c r="B138" i="10"/>
  <c r="E138" i="10" s="1"/>
  <c r="C137" i="10"/>
  <c r="F137" i="10" s="1"/>
  <c r="B137" i="10"/>
  <c r="D137" i="10" s="1"/>
  <c r="C136" i="10"/>
  <c r="F136" i="10" s="1"/>
  <c r="B136" i="10"/>
  <c r="E136" i="10" s="1"/>
  <c r="C135" i="10"/>
  <c r="F135" i="10" s="1"/>
  <c r="B135" i="10"/>
  <c r="D135" i="10" s="1"/>
  <c r="C134" i="10"/>
  <c r="F134" i="10" s="1"/>
  <c r="B134" i="10"/>
  <c r="E134" i="10" s="1"/>
  <c r="C133" i="10"/>
  <c r="F133" i="10" s="1"/>
  <c r="B133" i="10"/>
  <c r="D133" i="10" s="1"/>
  <c r="C132" i="10"/>
  <c r="F132" i="10" s="1"/>
  <c r="B132" i="10"/>
  <c r="E132" i="10" s="1"/>
  <c r="C131" i="10"/>
  <c r="F131" i="10" s="1"/>
  <c r="B131" i="10"/>
  <c r="D131" i="10" s="1"/>
  <c r="C130" i="10"/>
  <c r="F130" i="10" s="1"/>
  <c r="B130" i="10"/>
  <c r="E130" i="10" s="1"/>
  <c r="C129" i="10"/>
  <c r="F129" i="10" s="1"/>
  <c r="B129" i="10"/>
  <c r="D129" i="10" s="1"/>
  <c r="C128" i="10"/>
  <c r="F128" i="10" s="1"/>
  <c r="B128" i="10"/>
  <c r="E128" i="10" s="1"/>
  <c r="C127" i="10"/>
  <c r="F127" i="10" s="1"/>
  <c r="B127" i="10"/>
  <c r="D127" i="10" s="1"/>
  <c r="C126" i="10"/>
  <c r="F126" i="10" s="1"/>
  <c r="B126" i="10"/>
  <c r="E126" i="10" s="1"/>
  <c r="C125" i="10"/>
  <c r="F125" i="10" s="1"/>
  <c r="B125" i="10"/>
  <c r="D125" i="10" s="1"/>
  <c r="C124" i="10"/>
  <c r="F124" i="10" s="1"/>
  <c r="B124" i="10"/>
  <c r="E124" i="10" s="1"/>
  <c r="C123" i="10"/>
  <c r="F123" i="10" s="1"/>
  <c r="B123" i="10"/>
  <c r="D123" i="10" s="1"/>
  <c r="C122" i="10"/>
  <c r="F122" i="10" s="1"/>
  <c r="B122" i="10"/>
  <c r="E122" i="10" s="1"/>
  <c r="C121" i="10"/>
  <c r="F121" i="10" s="1"/>
  <c r="B121" i="10"/>
  <c r="D121" i="10" s="1"/>
  <c r="C120" i="10"/>
  <c r="F120" i="10" s="1"/>
  <c r="B120" i="10"/>
  <c r="E120" i="10" s="1"/>
  <c r="C119" i="10"/>
  <c r="F119" i="10" s="1"/>
  <c r="B119" i="10"/>
  <c r="D119" i="10" s="1"/>
  <c r="C118" i="10"/>
  <c r="F118" i="10" s="1"/>
  <c r="B118" i="10"/>
  <c r="E118" i="10" s="1"/>
  <c r="C117" i="10"/>
  <c r="F117" i="10" s="1"/>
  <c r="B117" i="10"/>
  <c r="D117" i="10" s="1"/>
  <c r="C116" i="10"/>
  <c r="F116" i="10" s="1"/>
  <c r="B116" i="10"/>
  <c r="E116" i="10" s="1"/>
  <c r="C115" i="10"/>
  <c r="F115" i="10" s="1"/>
  <c r="B115" i="10"/>
  <c r="D115" i="10" s="1"/>
  <c r="C114" i="10"/>
  <c r="F114" i="10" s="1"/>
  <c r="B114" i="10"/>
  <c r="E114" i="10" s="1"/>
  <c r="C113" i="10"/>
  <c r="F113" i="10" s="1"/>
  <c r="B113" i="10"/>
  <c r="D113" i="10" s="1"/>
  <c r="C112" i="10"/>
  <c r="F112" i="10" s="1"/>
  <c r="B112" i="10"/>
  <c r="E112" i="10" s="1"/>
  <c r="C111" i="10"/>
  <c r="F111" i="10" s="1"/>
  <c r="B111" i="10"/>
  <c r="D111" i="10" s="1"/>
  <c r="C110" i="10"/>
  <c r="F110" i="10" s="1"/>
  <c r="B110" i="10"/>
  <c r="E110" i="10" s="1"/>
  <c r="C109" i="10"/>
  <c r="F109" i="10" s="1"/>
  <c r="B109" i="10"/>
  <c r="E109" i="10" s="1"/>
  <c r="F108" i="10"/>
  <c r="C108" i="10"/>
  <c r="B108" i="10"/>
  <c r="E108" i="10" s="1"/>
  <c r="E107" i="10"/>
  <c r="C107" i="10"/>
  <c r="F107" i="10" s="1"/>
  <c r="B107" i="10"/>
  <c r="D107" i="10" s="1"/>
  <c r="F106" i="10"/>
  <c r="C106" i="10"/>
  <c r="B106" i="10"/>
  <c r="E106" i="10" s="1"/>
  <c r="E105" i="10"/>
  <c r="C105" i="10"/>
  <c r="F105" i="10" s="1"/>
  <c r="B105" i="10"/>
  <c r="D105" i="10" s="1"/>
  <c r="F104" i="10"/>
  <c r="C104" i="10"/>
  <c r="B104" i="10"/>
  <c r="E104" i="10" s="1"/>
  <c r="E103" i="10"/>
  <c r="C103" i="10"/>
  <c r="F103" i="10" s="1"/>
  <c r="B103" i="10"/>
  <c r="D103" i="10" s="1"/>
  <c r="F102" i="10"/>
  <c r="C102" i="10"/>
  <c r="B102" i="10"/>
  <c r="E102" i="10" s="1"/>
  <c r="E101" i="10"/>
  <c r="C101" i="10"/>
  <c r="F101" i="10" s="1"/>
  <c r="B101" i="10"/>
  <c r="D101" i="10" s="1"/>
  <c r="F100" i="10"/>
  <c r="C100" i="10"/>
  <c r="B100" i="10"/>
  <c r="E100" i="10" s="1"/>
  <c r="E99" i="10"/>
  <c r="C99" i="10"/>
  <c r="F99" i="10" s="1"/>
  <c r="B99" i="10"/>
  <c r="D99" i="10" s="1"/>
  <c r="F98" i="10"/>
  <c r="C98" i="10"/>
  <c r="B98" i="10"/>
  <c r="E98" i="10" s="1"/>
  <c r="E97" i="10"/>
  <c r="C97" i="10"/>
  <c r="F97" i="10" s="1"/>
  <c r="B97" i="10"/>
  <c r="D97" i="10" s="1"/>
  <c r="F96" i="10"/>
  <c r="C96" i="10"/>
  <c r="B96" i="10"/>
  <c r="E96" i="10" s="1"/>
  <c r="E95" i="10"/>
  <c r="C95" i="10"/>
  <c r="F95" i="10" s="1"/>
  <c r="B95" i="10"/>
  <c r="D95" i="10" s="1"/>
  <c r="F94" i="10"/>
  <c r="C94" i="10"/>
  <c r="B94" i="10"/>
  <c r="E94" i="10" s="1"/>
  <c r="E93" i="10"/>
  <c r="C93" i="10"/>
  <c r="F93" i="10" s="1"/>
  <c r="B93" i="10"/>
  <c r="D93" i="10" s="1"/>
  <c r="F92" i="10"/>
  <c r="C92" i="10"/>
  <c r="B92" i="10"/>
  <c r="E92" i="10" s="1"/>
  <c r="E91" i="10"/>
  <c r="C91" i="10"/>
  <c r="F91" i="10" s="1"/>
  <c r="B91" i="10"/>
  <c r="D91" i="10" s="1"/>
  <c r="F90" i="10"/>
  <c r="C90" i="10"/>
  <c r="B90" i="10"/>
  <c r="E90" i="10" s="1"/>
  <c r="E89" i="10"/>
  <c r="C89" i="10"/>
  <c r="F89" i="10" s="1"/>
  <c r="B89" i="10"/>
  <c r="D89" i="10" s="1"/>
  <c r="F88" i="10"/>
  <c r="C88" i="10"/>
  <c r="B88" i="10"/>
  <c r="E88" i="10" s="1"/>
  <c r="E87" i="10"/>
  <c r="C87" i="10"/>
  <c r="F87" i="10" s="1"/>
  <c r="B87" i="10"/>
  <c r="D87" i="10" s="1"/>
  <c r="F86" i="10"/>
  <c r="C86" i="10"/>
  <c r="B86" i="10"/>
  <c r="E86" i="10" s="1"/>
  <c r="E85" i="10"/>
  <c r="C85" i="10"/>
  <c r="F85" i="10" s="1"/>
  <c r="B85" i="10"/>
  <c r="D85" i="10" s="1"/>
  <c r="F84" i="10"/>
  <c r="C84" i="10"/>
  <c r="B84" i="10"/>
  <c r="E84" i="10" s="1"/>
  <c r="E83" i="10"/>
  <c r="C83" i="10"/>
  <c r="F83" i="10" s="1"/>
  <c r="B83" i="10"/>
  <c r="D83" i="10" s="1"/>
  <c r="F82" i="10"/>
  <c r="C82" i="10"/>
  <c r="B82" i="10"/>
  <c r="E82" i="10" s="1"/>
  <c r="E81" i="10"/>
  <c r="C81" i="10"/>
  <c r="F81" i="10" s="1"/>
  <c r="B81" i="10"/>
  <c r="D81" i="10" s="1"/>
  <c r="F80" i="10"/>
  <c r="C80" i="10"/>
  <c r="B80" i="10"/>
  <c r="E80" i="10" s="1"/>
  <c r="E79" i="10"/>
  <c r="C79" i="10"/>
  <c r="F79" i="10" s="1"/>
  <c r="B79" i="10"/>
  <c r="D79" i="10" s="1"/>
  <c r="F78" i="10"/>
  <c r="C78" i="10"/>
  <c r="B78" i="10"/>
  <c r="E78" i="10" s="1"/>
  <c r="E77" i="10"/>
  <c r="C77" i="10"/>
  <c r="F77" i="10" s="1"/>
  <c r="B77" i="10"/>
  <c r="D77" i="10" s="1"/>
  <c r="F76" i="10"/>
  <c r="C76" i="10"/>
  <c r="B76" i="10"/>
  <c r="E76" i="10" s="1"/>
  <c r="E75" i="10"/>
  <c r="C75" i="10"/>
  <c r="F75" i="10" s="1"/>
  <c r="B75" i="10"/>
  <c r="D75" i="10" s="1"/>
  <c r="F74" i="10"/>
  <c r="C74" i="10"/>
  <c r="B74" i="10"/>
  <c r="E74" i="10" s="1"/>
  <c r="E73" i="10"/>
  <c r="C73" i="10"/>
  <c r="F73" i="10" s="1"/>
  <c r="B73" i="10"/>
  <c r="D73" i="10" s="1"/>
  <c r="F72" i="10"/>
  <c r="C72" i="10"/>
  <c r="B72" i="10"/>
  <c r="E72" i="10" s="1"/>
  <c r="E71" i="10"/>
  <c r="C71" i="10"/>
  <c r="F71" i="10" s="1"/>
  <c r="B71" i="10"/>
  <c r="D71" i="10" s="1"/>
  <c r="F70" i="10"/>
  <c r="C70" i="10"/>
  <c r="B70" i="10"/>
  <c r="E70" i="10" s="1"/>
  <c r="E69" i="10"/>
  <c r="C69" i="10"/>
  <c r="F69" i="10" s="1"/>
  <c r="B69" i="10"/>
  <c r="D69" i="10" s="1"/>
  <c r="F68" i="10"/>
  <c r="C68" i="10"/>
  <c r="B68" i="10"/>
  <c r="E68" i="10" s="1"/>
  <c r="E67" i="10"/>
  <c r="C67" i="10"/>
  <c r="F67" i="10" s="1"/>
  <c r="B67" i="10"/>
  <c r="D67" i="10" s="1"/>
  <c r="F66" i="10"/>
  <c r="C66" i="10"/>
  <c r="B66" i="10"/>
  <c r="E66" i="10" s="1"/>
  <c r="E65" i="10"/>
  <c r="C65" i="10"/>
  <c r="F65" i="10" s="1"/>
  <c r="B65" i="10"/>
  <c r="D65" i="10" s="1"/>
  <c r="F64" i="10"/>
  <c r="C64" i="10"/>
  <c r="B64" i="10"/>
  <c r="E64" i="10" s="1"/>
  <c r="E63" i="10"/>
  <c r="C63" i="10"/>
  <c r="F63" i="10" s="1"/>
  <c r="B63" i="10"/>
  <c r="D63" i="10" s="1"/>
  <c r="F62" i="10"/>
  <c r="C62" i="10"/>
  <c r="B62" i="10"/>
  <c r="E62" i="10" s="1"/>
  <c r="E61" i="10"/>
  <c r="C61" i="10"/>
  <c r="F61" i="10" s="1"/>
  <c r="B61" i="10"/>
  <c r="D61" i="10" s="1"/>
  <c r="F60" i="10"/>
  <c r="C60" i="10"/>
  <c r="B60" i="10"/>
  <c r="E60" i="10" s="1"/>
  <c r="E59" i="10"/>
  <c r="C59" i="10"/>
  <c r="F59" i="10" s="1"/>
  <c r="B59" i="10"/>
  <c r="D59" i="10" s="1"/>
  <c r="F58" i="10"/>
  <c r="C58" i="10"/>
  <c r="B58" i="10"/>
  <c r="E58" i="10" s="1"/>
  <c r="E57" i="10"/>
  <c r="C57" i="10"/>
  <c r="F57" i="10" s="1"/>
  <c r="B57" i="10"/>
  <c r="D57" i="10" s="1"/>
  <c r="F56" i="10"/>
  <c r="C56" i="10"/>
  <c r="B56" i="10"/>
  <c r="E56" i="10" s="1"/>
  <c r="E55" i="10"/>
  <c r="C55" i="10"/>
  <c r="F55" i="10" s="1"/>
  <c r="B55" i="10"/>
  <c r="D55" i="10" s="1"/>
  <c r="F54" i="10"/>
  <c r="C54" i="10"/>
  <c r="B54" i="10"/>
  <c r="E54" i="10" s="1"/>
  <c r="C53" i="10"/>
  <c r="F53" i="10" s="1"/>
  <c r="B53" i="10"/>
  <c r="D53" i="10" s="1"/>
  <c r="C52" i="10"/>
  <c r="F52" i="10" s="1"/>
  <c r="B52" i="10"/>
  <c r="E52" i="10" s="1"/>
  <c r="C51" i="10"/>
  <c r="F51" i="10" s="1"/>
  <c r="B51" i="10"/>
  <c r="D51" i="10" s="1"/>
  <c r="C50" i="10"/>
  <c r="F50" i="10" s="1"/>
  <c r="B50" i="10"/>
  <c r="E50" i="10" s="1"/>
  <c r="C49" i="10"/>
  <c r="F49" i="10" s="1"/>
  <c r="B49" i="10"/>
  <c r="D49" i="10" s="1"/>
  <c r="C48" i="10"/>
  <c r="F48" i="10" s="1"/>
  <c r="B48" i="10"/>
  <c r="E48" i="10" s="1"/>
  <c r="C47" i="10"/>
  <c r="F47" i="10" s="1"/>
  <c r="B47" i="10"/>
  <c r="D47" i="10" s="1"/>
  <c r="C46" i="10"/>
  <c r="F46" i="10" s="1"/>
  <c r="B46" i="10"/>
  <c r="E46" i="10" s="1"/>
  <c r="C45" i="10"/>
  <c r="F45" i="10" s="1"/>
  <c r="B45" i="10"/>
  <c r="D45" i="10" s="1"/>
  <c r="C44" i="10"/>
  <c r="F44" i="10" s="1"/>
  <c r="B44" i="10"/>
  <c r="E44" i="10" s="1"/>
  <c r="C43" i="10"/>
  <c r="F43" i="10" s="1"/>
  <c r="B43" i="10"/>
  <c r="D43" i="10" s="1"/>
  <c r="C42" i="10"/>
  <c r="F42" i="10" s="1"/>
  <c r="B42" i="10"/>
  <c r="E42" i="10" s="1"/>
  <c r="C41" i="10"/>
  <c r="F41" i="10" s="1"/>
  <c r="B41" i="10"/>
  <c r="D41" i="10" s="1"/>
  <c r="C40" i="10"/>
  <c r="F40" i="10" s="1"/>
  <c r="B40" i="10"/>
  <c r="E40" i="10" s="1"/>
  <c r="C39" i="10"/>
  <c r="F39" i="10" s="1"/>
  <c r="B39" i="10"/>
  <c r="D39" i="10" s="1"/>
  <c r="C38" i="10"/>
  <c r="F38" i="10" s="1"/>
  <c r="B38" i="10"/>
  <c r="E38" i="10" s="1"/>
  <c r="C37" i="10"/>
  <c r="F37" i="10" s="1"/>
  <c r="B37" i="10"/>
  <c r="D37" i="10" s="1"/>
  <c r="C36" i="10"/>
  <c r="F36" i="10" s="1"/>
  <c r="B36" i="10"/>
  <c r="E36" i="10" s="1"/>
  <c r="C35" i="10"/>
  <c r="F35" i="10" s="1"/>
  <c r="B35" i="10"/>
  <c r="D35" i="10" s="1"/>
  <c r="C34" i="10"/>
  <c r="F34" i="10" s="1"/>
  <c r="B34" i="10"/>
  <c r="E34" i="10" s="1"/>
  <c r="C33" i="10"/>
  <c r="F33" i="10" s="1"/>
  <c r="B33" i="10"/>
  <c r="D33" i="10" s="1"/>
  <c r="C32" i="10"/>
  <c r="F32" i="10" s="1"/>
  <c r="B32" i="10"/>
  <c r="E32" i="10" s="1"/>
  <c r="C31" i="10"/>
  <c r="F31" i="10" s="1"/>
  <c r="B31" i="10"/>
  <c r="D31" i="10" s="1"/>
  <c r="C30" i="10"/>
  <c r="F30" i="10" s="1"/>
  <c r="B30" i="10"/>
  <c r="E30" i="10" s="1"/>
  <c r="C29" i="10"/>
  <c r="F29" i="10" s="1"/>
  <c r="B29" i="10"/>
  <c r="D29" i="10" s="1"/>
  <c r="C28" i="10"/>
  <c r="F28" i="10" s="1"/>
  <c r="B28" i="10"/>
  <c r="E28" i="10" s="1"/>
  <c r="C27" i="10"/>
  <c r="F27" i="10" s="1"/>
  <c r="B27" i="10"/>
  <c r="D27" i="10" s="1"/>
  <c r="C26" i="10"/>
  <c r="F26" i="10" s="1"/>
  <c r="B26" i="10"/>
  <c r="E26" i="10" s="1"/>
  <c r="C25" i="10"/>
  <c r="F25" i="10" s="1"/>
  <c r="B25" i="10"/>
  <c r="D25" i="10" s="1"/>
  <c r="C24" i="10"/>
  <c r="F24" i="10" s="1"/>
  <c r="B24" i="10"/>
  <c r="E24" i="10" s="1"/>
  <c r="C23" i="10"/>
  <c r="F23" i="10" s="1"/>
  <c r="B23" i="10"/>
  <c r="D23" i="10" s="1"/>
  <c r="C22" i="10"/>
  <c r="F22" i="10" s="1"/>
  <c r="B22" i="10"/>
  <c r="E22" i="10" s="1"/>
  <c r="C21" i="10"/>
  <c r="F21" i="10" s="1"/>
  <c r="B21" i="10"/>
  <c r="D21" i="10" s="1"/>
  <c r="C20" i="10"/>
  <c r="F20" i="10" s="1"/>
  <c r="B20" i="10"/>
  <c r="E20" i="10" s="1"/>
  <c r="C19" i="10"/>
  <c r="F19" i="10" s="1"/>
  <c r="B19" i="10"/>
  <c r="D19" i="10" s="1"/>
  <c r="C18" i="10"/>
  <c r="F18" i="10" s="1"/>
  <c r="B18" i="10"/>
  <c r="E18" i="10" s="1"/>
  <c r="C17" i="10"/>
  <c r="F17" i="10" s="1"/>
  <c r="B17" i="10"/>
  <c r="D17" i="10" s="1"/>
  <c r="C16" i="10"/>
  <c r="F16" i="10" s="1"/>
  <c r="B16" i="10"/>
  <c r="E16" i="10" s="1"/>
  <c r="C15" i="10"/>
  <c r="F15" i="10" s="1"/>
  <c r="B15" i="10"/>
  <c r="D15" i="10" s="1"/>
  <c r="C14" i="10"/>
  <c r="F14" i="10" s="1"/>
  <c r="B14" i="10"/>
  <c r="E14" i="10" s="1"/>
  <c r="C13" i="10"/>
  <c r="F13" i="10" s="1"/>
  <c r="B13" i="10"/>
  <c r="D13" i="10" s="1"/>
  <c r="C12" i="10"/>
  <c r="F12" i="10" s="1"/>
  <c r="B12" i="10"/>
  <c r="E12" i="10" s="1"/>
  <c r="C11" i="10"/>
  <c r="F11" i="10" s="1"/>
  <c r="B11" i="10"/>
  <c r="D11" i="10" s="1"/>
  <c r="C10" i="10"/>
  <c r="F10" i="10" s="1"/>
  <c r="B10" i="10"/>
  <c r="E10" i="10" s="1"/>
  <c r="C9" i="10"/>
  <c r="F9" i="10" s="1"/>
  <c r="B9" i="10"/>
  <c r="D9" i="10" s="1"/>
  <c r="C8" i="10"/>
  <c r="F8" i="10" s="1"/>
  <c r="B8" i="10"/>
  <c r="E8" i="10" s="1"/>
  <c r="C7" i="10"/>
  <c r="F7" i="10" s="1"/>
  <c r="B7" i="10"/>
  <c r="D7" i="10" s="1"/>
  <c r="C6" i="10"/>
  <c r="F6" i="10" s="1"/>
  <c r="B6" i="10"/>
  <c r="E6" i="10" s="1"/>
  <c r="C5" i="10"/>
  <c r="F5" i="10" s="1"/>
  <c r="B5" i="10"/>
  <c r="D5" i="10" s="1"/>
  <c r="C4" i="10"/>
  <c r="F4" i="10" s="1"/>
  <c r="B4" i="10"/>
  <c r="E4" i="10" s="1"/>
  <c r="C3" i="10"/>
  <c r="F3" i="10" s="1"/>
  <c r="B3" i="10"/>
  <c r="D3" i="10" s="1"/>
  <c r="C2" i="10"/>
  <c r="F2" i="10" s="1"/>
  <c r="B2" i="10"/>
  <c r="E2" i="10" s="1"/>
  <c r="C37" i="9"/>
  <c r="F37" i="9" s="1"/>
  <c r="B37" i="9"/>
  <c r="E37" i="9" s="1"/>
  <c r="C36" i="9"/>
  <c r="F36" i="9" s="1"/>
  <c r="B36" i="9"/>
  <c r="D36" i="9" s="1"/>
  <c r="C35" i="9"/>
  <c r="F35" i="9" s="1"/>
  <c r="B35" i="9"/>
  <c r="E35" i="9" s="1"/>
  <c r="C34" i="9"/>
  <c r="F34" i="9" s="1"/>
  <c r="B34" i="9"/>
  <c r="D34" i="9" s="1"/>
  <c r="F33" i="9"/>
  <c r="C33" i="9"/>
  <c r="B33" i="9"/>
  <c r="E33" i="9" s="1"/>
  <c r="C32" i="9"/>
  <c r="F32" i="9" s="1"/>
  <c r="B32" i="9"/>
  <c r="D32" i="9" s="1"/>
  <c r="C31" i="9"/>
  <c r="F31" i="9" s="1"/>
  <c r="B31" i="9"/>
  <c r="E31" i="9" s="1"/>
  <c r="C30" i="9"/>
  <c r="F30" i="9" s="1"/>
  <c r="B30" i="9"/>
  <c r="D30" i="9" s="1"/>
  <c r="F29" i="9"/>
  <c r="C29" i="9"/>
  <c r="B29" i="9"/>
  <c r="E29" i="9" s="1"/>
  <c r="C28" i="9"/>
  <c r="F28" i="9" s="1"/>
  <c r="B28" i="9"/>
  <c r="D28" i="9" s="1"/>
  <c r="C27" i="9"/>
  <c r="F27" i="9" s="1"/>
  <c r="B27" i="9"/>
  <c r="E27" i="9" s="1"/>
  <c r="C26" i="9"/>
  <c r="F26" i="9" s="1"/>
  <c r="B26" i="9"/>
  <c r="D26" i="9" s="1"/>
  <c r="F25" i="9"/>
  <c r="C25" i="9"/>
  <c r="B25" i="9"/>
  <c r="E25" i="9" s="1"/>
  <c r="C24" i="9"/>
  <c r="F24" i="9" s="1"/>
  <c r="B24" i="9"/>
  <c r="D24" i="9" s="1"/>
  <c r="C23" i="9"/>
  <c r="F23" i="9" s="1"/>
  <c r="B23" i="9"/>
  <c r="E23" i="9" s="1"/>
  <c r="C22" i="9"/>
  <c r="F22" i="9" s="1"/>
  <c r="B22" i="9"/>
  <c r="D22" i="9" s="1"/>
  <c r="F21" i="9"/>
  <c r="C21" i="9"/>
  <c r="B21" i="9"/>
  <c r="E21" i="9" s="1"/>
  <c r="C20" i="9"/>
  <c r="F20" i="9" s="1"/>
  <c r="B20" i="9"/>
  <c r="D20" i="9" s="1"/>
  <c r="C19" i="9"/>
  <c r="F19" i="9" s="1"/>
  <c r="B19" i="9"/>
  <c r="E19" i="9" s="1"/>
  <c r="C18" i="9"/>
  <c r="F18" i="9" s="1"/>
  <c r="B18" i="9"/>
  <c r="D18" i="9" s="1"/>
  <c r="F17" i="9"/>
  <c r="C17" i="9"/>
  <c r="B17" i="9"/>
  <c r="E17" i="9" s="1"/>
  <c r="C16" i="9"/>
  <c r="F16" i="9" s="1"/>
  <c r="B16" i="9"/>
  <c r="D16" i="9" s="1"/>
  <c r="C15" i="9"/>
  <c r="F15" i="9" s="1"/>
  <c r="B15" i="9"/>
  <c r="E15" i="9" s="1"/>
  <c r="C14" i="9"/>
  <c r="F14" i="9" s="1"/>
  <c r="B14" i="9"/>
  <c r="D14" i="9" s="1"/>
  <c r="F13" i="9"/>
  <c r="C13" i="9"/>
  <c r="B13" i="9"/>
  <c r="E13" i="9" s="1"/>
  <c r="C12" i="9"/>
  <c r="F12" i="9" s="1"/>
  <c r="B12" i="9"/>
  <c r="D12" i="9" s="1"/>
  <c r="C11" i="9"/>
  <c r="F11" i="9" s="1"/>
  <c r="B11" i="9"/>
  <c r="E11" i="9" s="1"/>
  <c r="C10" i="9"/>
  <c r="F10" i="9" s="1"/>
  <c r="B10" i="9"/>
  <c r="D10" i="9" s="1"/>
  <c r="F9" i="9"/>
  <c r="C9" i="9"/>
  <c r="B9" i="9"/>
  <c r="E9" i="9" s="1"/>
  <c r="C8" i="9"/>
  <c r="F8" i="9" s="1"/>
  <c r="B8" i="9"/>
  <c r="D8" i="9" s="1"/>
  <c r="C7" i="9"/>
  <c r="F7" i="9" s="1"/>
  <c r="B7" i="9"/>
  <c r="E7" i="9" s="1"/>
  <c r="C6" i="9"/>
  <c r="F6" i="9" s="1"/>
  <c r="B6" i="9"/>
  <c r="D6" i="9" s="1"/>
  <c r="F5" i="9"/>
  <c r="C5" i="9"/>
  <c r="B5" i="9"/>
  <c r="E5" i="9" s="1"/>
  <c r="C4" i="9"/>
  <c r="F4" i="9" s="1"/>
  <c r="B4" i="9"/>
  <c r="D4" i="9" s="1"/>
  <c r="C3" i="9"/>
  <c r="F3" i="9" s="1"/>
  <c r="B3" i="9"/>
  <c r="E3" i="9" s="1"/>
  <c r="C2" i="9"/>
  <c r="F2" i="9" s="1"/>
  <c r="B2" i="9"/>
  <c r="D2" i="9" s="1"/>
  <c r="D3" i="8"/>
  <c r="C117" i="8"/>
  <c r="F117" i="8" s="1"/>
  <c r="B117" i="8"/>
  <c r="D117" i="8" s="1"/>
  <c r="C116" i="8"/>
  <c r="F116" i="8" s="1"/>
  <c r="B116" i="8"/>
  <c r="E116" i="8" s="1"/>
  <c r="C115" i="8"/>
  <c r="F115" i="8" s="1"/>
  <c r="B115" i="8"/>
  <c r="D115" i="8" s="1"/>
  <c r="C114" i="8"/>
  <c r="F114" i="8" s="1"/>
  <c r="B114" i="8"/>
  <c r="E114" i="8" s="1"/>
  <c r="C113" i="8"/>
  <c r="F113" i="8" s="1"/>
  <c r="B113" i="8"/>
  <c r="D113" i="8" s="1"/>
  <c r="C112" i="8"/>
  <c r="F112" i="8" s="1"/>
  <c r="B112" i="8"/>
  <c r="E112" i="8" s="1"/>
  <c r="C111" i="8"/>
  <c r="F111" i="8" s="1"/>
  <c r="B111" i="8"/>
  <c r="D111" i="8" s="1"/>
  <c r="C110" i="8"/>
  <c r="F110" i="8" s="1"/>
  <c r="B110" i="8"/>
  <c r="E110" i="8" s="1"/>
  <c r="C109" i="8"/>
  <c r="F109" i="8" s="1"/>
  <c r="B109" i="8"/>
  <c r="D109" i="8" s="1"/>
  <c r="C108" i="8"/>
  <c r="F108" i="8" s="1"/>
  <c r="B108" i="8"/>
  <c r="E108" i="8" s="1"/>
  <c r="C107" i="8"/>
  <c r="F107" i="8" s="1"/>
  <c r="B107" i="8"/>
  <c r="D107" i="8" s="1"/>
  <c r="C106" i="8"/>
  <c r="F106" i="8" s="1"/>
  <c r="B106" i="8"/>
  <c r="E106" i="8" s="1"/>
  <c r="C105" i="8"/>
  <c r="F105" i="8" s="1"/>
  <c r="B105" i="8"/>
  <c r="D105" i="8" s="1"/>
  <c r="C104" i="8"/>
  <c r="F104" i="8" s="1"/>
  <c r="B104" i="8"/>
  <c r="E104" i="8" s="1"/>
  <c r="C103" i="8"/>
  <c r="F103" i="8" s="1"/>
  <c r="B103" i="8"/>
  <c r="D103" i="8" s="1"/>
  <c r="C102" i="8"/>
  <c r="F102" i="8" s="1"/>
  <c r="B102" i="8"/>
  <c r="E102" i="8" s="1"/>
  <c r="C101" i="8"/>
  <c r="F101" i="8" s="1"/>
  <c r="B101" i="8"/>
  <c r="D101" i="8" s="1"/>
  <c r="C100" i="8"/>
  <c r="F100" i="8" s="1"/>
  <c r="B100" i="8"/>
  <c r="E100" i="8" s="1"/>
  <c r="C99" i="8"/>
  <c r="F99" i="8" s="1"/>
  <c r="B99" i="8"/>
  <c r="D99" i="8" s="1"/>
  <c r="C98" i="8"/>
  <c r="F98" i="8" s="1"/>
  <c r="B98" i="8"/>
  <c r="E98" i="8" s="1"/>
  <c r="C97" i="8"/>
  <c r="F97" i="8" s="1"/>
  <c r="B97" i="8"/>
  <c r="D97" i="8" s="1"/>
  <c r="C96" i="8"/>
  <c r="F96" i="8" s="1"/>
  <c r="B96" i="8"/>
  <c r="E96" i="8" s="1"/>
  <c r="C95" i="8"/>
  <c r="F95" i="8" s="1"/>
  <c r="B95" i="8"/>
  <c r="D95" i="8" s="1"/>
  <c r="C94" i="8"/>
  <c r="F94" i="8" s="1"/>
  <c r="B94" i="8"/>
  <c r="E94" i="8" s="1"/>
  <c r="C93" i="8"/>
  <c r="F93" i="8" s="1"/>
  <c r="B93" i="8"/>
  <c r="D93" i="8" s="1"/>
  <c r="C92" i="8"/>
  <c r="F92" i="8" s="1"/>
  <c r="B92" i="8"/>
  <c r="E92" i="8" s="1"/>
  <c r="C91" i="8"/>
  <c r="F91" i="8" s="1"/>
  <c r="B91" i="8"/>
  <c r="D91" i="8" s="1"/>
  <c r="C90" i="8"/>
  <c r="F90" i="8" s="1"/>
  <c r="B90" i="8"/>
  <c r="E90" i="8" s="1"/>
  <c r="C89" i="8"/>
  <c r="F89" i="8" s="1"/>
  <c r="B89" i="8"/>
  <c r="D89" i="8" s="1"/>
  <c r="C88" i="8"/>
  <c r="F88" i="8" s="1"/>
  <c r="B88" i="8"/>
  <c r="E88" i="8" s="1"/>
  <c r="C87" i="8"/>
  <c r="F87" i="8" s="1"/>
  <c r="B87" i="8"/>
  <c r="D87" i="8" s="1"/>
  <c r="C86" i="8"/>
  <c r="F86" i="8" s="1"/>
  <c r="B86" i="8"/>
  <c r="E86" i="8" s="1"/>
  <c r="C85" i="8"/>
  <c r="F85" i="8" s="1"/>
  <c r="B85" i="8"/>
  <c r="D85" i="8" s="1"/>
  <c r="C84" i="8"/>
  <c r="F84" i="8" s="1"/>
  <c r="B84" i="8"/>
  <c r="E84" i="8" s="1"/>
  <c r="C83" i="8"/>
  <c r="F83" i="8" s="1"/>
  <c r="B83" i="8"/>
  <c r="D83" i="8" s="1"/>
  <c r="C82" i="8"/>
  <c r="F82" i="8" s="1"/>
  <c r="B82" i="8"/>
  <c r="E82" i="8" s="1"/>
  <c r="C81" i="8"/>
  <c r="F81" i="8" s="1"/>
  <c r="B81" i="8"/>
  <c r="D81" i="8" s="1"/>
  <c r="C80" i="8"/>
  <c r="F80" i="8" s="1"/>
  <c r="B80" i="8"/>
  <c r="E80" i="8" s="1"/>
  <c r="C79" i="8"/>
  <c r="F79" i="8" s="1"/>
  <c r="B79" i="8"/>
  <c r="D79" i="8" s="1"/>
  <c r="C78" i="8"/>
  <c r="F78" i="8" s="1"/>
  <c r="B78" i="8"/>
  <c r="E78" i="8" s="1"/>
  <c r="C77" i="8"/>
  <c r="F77" i="8" s="1"/>
  <c r="B77" i="8"/>
  <c r="D77" i="8" s="1"/>
  <c r="C76" i="8"/>
  <c r="F76" i="8" s="1"/>
  <c r="B76" i="8"/>
  <c r="E76" i="8" s="1"/>
  <c r="C75" i="8"/>
  <c r="F75" i="8" s="1"/>
  <c r="B75" i="8"/>
  <c r="D75" i="8" s="1"/>
  <c r="C74" i="8"/>
  <c r="F74" i="8" s="1"/>
  <c r="B74" i="8"/>
  <c r="E74" i="8" s="1"/>
  <c r="C73" i="8"/>
  <c r="F73" i="8" s="1"/>
  <c r="B73" i="8"/>
  <c r="D73" i="8" s="1"/>
  <c r="C72" i="8"/>
  <c r="F72" i="8" s="1"/>
  <c r="B72" i="8"/>
  <c r="E72" i="8" s="1"/>
  <c r="C71" i="8"/>
  <c r="F71" i="8" s="1"/>
  <c r="B71" i="8"/>
  <c r="D71" i="8" s="1"/>
  <c r="C70" i="8"/>
  <c r="F70" i="8" s="1"/>
  <c r="B70" i="8"/>
  <c r="E70" i="8" s="1"/>
  <c r="C69" i="8"/>
  <c r="F69" i="8" s="1"/>
  <c r="B69" i="8"/>
  <c r="D69" i="8" s="1"/>
  <c r="C68" i="8"/>
  <c r="F68" i="8" s="1"/>
  <c r="B68" i="8"/>
  <c r="E68" i="8" s="1"/>
  <c r="C67" i="8"/>
  <c r="F67" i="8" s="1"/>
  <c r="B67" i="8"/>
  <c r="D67" i="8" s="1"/>
  <c r="C66" i="8"/>
  <c r="F66" i="8" s="1"/>
  <c r="B66" i="8"/>
  <c r="E66" i="8" s="1"/>
  <c r="C65" i="8"/>
  <c r="F65" i="8" s="1"/>
  <c r="B65" i="8"/>
  <c r="D65" i="8" s="1"/>
  <c r="C64" i="8"/>
  <c r="F64" i="8" s="1"/>
  <c r="B64" i="8"/>
  <c r="E64" i="8" s="1"/>
  <c r="C63" i="8"/>
  <c r="F63" i="8" s="1"/>
  <c r="B63" i="8"/>
  <c r="D63" i="8" s="1"/>
  <c r="C62" i="8"/>
  <c r="F62" i="8" s="1"/>
  <c r="B62" i="8"/>
  <c r="E62" i="8" s="1"/>
  <c r="C61" i="8"/>
  <c r="F61" i="8" s="1"/>
  <c r="B61" i="8"/>
  <c r="E61" i="8" s="1"/>
  <c r="E60" i="8"/>
  <c r="C60" i="8"/>
  <c r="F60" i="8" s="1"/>
  <c r="B60" i="8"/>
  <c r="D60" i="8" s="1"/>
  <c r="F59" i="8"/>
  <c r="C59" i="8"/>
  <c r="B59" i="8"/>
  <c r="E59" i="8" s="1"/>
  <c r="E58" i="8"/>
  <c r="C58" i="8"/>
  <c r="F58" i="8" s="1"/>
  <c r="B58" i="8"/>
  <c r="D58" i="8" s="1"/>
  <c r="F57" i="8"/>
  <c r="C57" i="8"/>
  <c r="B57" i="8"/>
  <c r="E57" i="8" s="1"/>
  <c r="E56" i="8"/>
  <c r="C56" i="8"/>
  <c r="F56" i="8" s="1"/>
  <c r="B56" i="8"/>
  <c r="D56" i="8" s="1"/>
  <c r="F55" i="8"/>
  <c r="C55" i="8"/>
  <c r="B55" i="8"/>
  <c r="E55" i="8" s="1"/>
  <c r="E54" i="8"/>
  <c r="C54" i="8"/>
  <c r="F54" i="8" s="1"/>
  <c r="B54" i="8"/>
  <c r="D54" i="8" s="1"/>
  <c r="F53" i="8"/>
  <c r="C53" i="8"/>
  <c r="B53" i="8"/>
  <c r="E53" i="8" s="1"/>
  <c r="E52" i="8"/>
  <c r="C52" i="8"/>
  <c r="F52" i="8" s="1"/>
  <c r="B52" i="8"/>
  <c r="D52" i="8" s="1"/>
  <c r="F51" i="8"/>
  <c r="C51" i="8"/>
  <c r="B51" i="8"/>
  <c r="E51" i="8" s="1"/>
  <c r="E50" i="8"/>
  <c r="C50" i="8"/>
  <c r="F50" i="8" s="1"/>
  <c r="B50" i="8"/>
  <c r="D50" i="8" s="1"/>
  <c r="F49" i="8"/>
  <c r="C49" i="8"/>
  <c r="B49" i="8"/>
  <c r="E49" i="8" s="1"/>
  <c r="E48" i="8"/>
  <c r="C48" i="8"/>
  <c r="F48" i="8" s="1"/>
  <c r="B48" i="8"/>
  <c r="D48" i="8" s="1"/>
  <c r="F47" i="8"/>
  <c r="C47" i="8"/>
  <c r="B47" i="8"/>
  <c r="E47" i="8" s="1"/>
  <c r="E46" i="8"/>
  <c r="C46" i="8"/>
  <c r="F46" i="8" s="1"/>
  <c r="B46" i="8"/>
  <c r="D46" i="8" s="1"/>
  <c r="F45" i="8"/>
  <c r="C45" i="8"/>
  <c r="B45" i="8"/>
  <c r="E45" i="8" s="1"/>
  <c r="E44" i="8"/>
  <c r="C44" i="8"/>
  <c r="F44" i="8" s="1"/>
  <c r="B44" i="8"/>
  <c r="D44" i="8" s="1"/>
  <c r="F43" i="8"/>
  <c r="C43" i="8"/>
  <c r="B43" i="8"/>
  <c r="E43" i="8" s="1"/>
  <c r="E42" i="8"/>
  <c r="C42" i="8"/>
  <c r="F42" i="8" s="1"/>
  <c r="B42" i="8"/>
  <c r="D42" i="8" s="1"/>
  <c r="F41" i="8"/>
  <c r="C41" i="8"/>
  <c r="B41" i="8"/>
  <c r="E41" i="8" s="1"/>
  <c r="E40" i="8"/>
  <c r="C40" i="8"/>
  <c r="F40" i="8" s="1"/>
  <c r="B40" i="8"/>
  <c r="D40" i="8" s="1"/>
  <c r="F39" i="8"/>
  <c r="C39" i="8"/>
  <c r="B39" i="8"/>
  <c r="E39" i="8" s="1"/>
  <c r="E38" i="8"/>
  <c r="C38" i="8"/>
  <c r="F38" i="8" s="1"/>
  <c r="B38" i="8"/>
  <c r="D38" i="8" s="1"/>
  <c r="F37" i="8"/>
  <c r="C37" i="8"/>
  <c r="B37" i="8"/>
  <c r="E37" i="8" s="1"/>
  <c r="E36" i="8"/>
  <c r="C36" i="8"/>
  <c r="F36" i="8" s="1"/>
  <c r="B36" i="8"/>
  <c r="D36" i="8" s="1"/>
  <c r="F35" i="8"/>
  <c r="C35" i="8"/>
  <c r="B35" i="8"/>
  <c r="E35" i="8" s="1"/>
  <c r="E34" i="8"/>
  <c r="C34" i="8"/>
  <c r="F34" i="8" s="1"/>
  <c r="B34" i="8"/>
  <c r="D34" i="8" s="1"/>
  <c r="F33" i="8"/>
  <c r="C33" i="8"/>
  <c r="B33" i="8"/>
  <c r="E33" i="8" s="1"/>
  <c r="E32" i="8"/>
  <c r="C32" i="8"/>
  <c r="F32" i="8" s="1"/>
  <c r="B32" i="8"/>
  <c r="D32" i="8" s="1"/>
  <c r="F31" i="8"/>
  <c r="C31" i="8"/>
  <c r="B31" i="8"/>
  <c r="E31" i="8" s="1"/>
  <c r="E30" i="8"/>
  <c r="C30" i="8"/>
  <c r="F30" i="8" s="1"/>
  <c r="B30" i="8"/>
  <c r="D30" i="8" s="1"/>
  <c r="F29" i="8"/>
  <c r="C29" i="8"/>
  <c r="B29" i="8"/>
  <c r="E29" i="8" s="1"/>
  <c r="E28" i="8"/>
  <c r="C28" i="8"/>
  <c r="F28" i="8" s="1"/>
  <c r="B28" i="8"/>
  <c r="D28" i="8" s="1"/>
  <c r="F27" i="8"/>
  <c r="C27" i="8"/>
  <c r="B27" i="8"/>
  <c r="E27" i="8" s="1"/>
  <c r="E26" i="8"/>
  <c r="C26" i="8"/>
  <c r="F26" i="8" s="1"/>
  <c r="B26" i="8"/>
  <c r="D26" i="8" s="1"/>
  <c r="F25" i="8"/>
  <c r="C25" i="8"/>
  <c r="B25" i="8"/>
  <c r="E25" i="8" s="1"/>
  <c r="E24" i="8"/>
  <c r="C24" i="8"/>
  <c r="F24" i="8" s="1"/>
  <c r="B24" i="8"/>
  <c r="D24" i="8" s="1"/>
  <c r="F23" i="8"/>
  <c r="C23" i="8"/>
  <c r="B23" i="8"/>
  <c r="E23" i="8" s="1"/>
  <c r="E22" i="8"/>
  <c r="C22" i="8"/>
  <c r="F22" i="8" s="1"/>
  <c r="B22" i="8"/>
  <c r="D22" i="8" s="1"/>
  <c r="F21" i="8"/>
  <c r="C21" i="8"/>
  <c r="B21" i="8"/>
  <c r="E21" i="8" s="1"/>
  <c r="E20" i="8"/>
  <c r="C20" i="8"/>
  <c r="F20" i="8" s="1"/>
  <c r="B20" i="8"/>
  <c r="D20" i="8" s="1"/>
  <c r="F19" i="8"/>
  <c r="C19" i="8"/>
  <c r="B19" i="8"/>
  <c r="E19" i="8" s="1"/>
  <c r="E18" i="8"/>
  <c r="C18" i="8"/>
  <c r="F18" i="8" s="1"/>
  <c r="B18" i="8"/>
  <c r="D18" i="8" s="1"/>
  <c r="F17" i="8"/>
  <c r="C17" i="8"/>
  <c r="B17" i="8"/>
  <c r="E17" i="8" s="1"/>
  <c r="E16" i="8"/>
  <c r="C16" i="8"/>
  <c r="F16" i="8" s="1"/>
  <c r="B16" i="8"/>
  <c r="D16" i="8" s="1"/>
  <c r="F15" i="8"/>
  <c r="C15" i="8"/>
  <c r="B15" i="8"/>
  <c r="E15" i="8" s="1"/>
  <c r="E14" i="8"/>
  <c r="C14" i="8"/>
  <c r="F14" i="8" s="1"/>
  <c r="B14" i="8"/>
  <c r="D14" i="8" s="1"/>
  <c r="F13" i="8"/>
  <c r="C13" i="8"/>
  <c r="B13" i="8"/>
  <c r="E13" i="8" s="1"/>
  <c r="E12" i="8"/>
  <c r="C12" i="8"/>
  <c r="F12" i="8" s="1"/>
  <c r="B12" i="8"/>
  <c r="D12" i="8" s="1"/>
  <c r="F11" i="8"/>
  <c r="C11" i="8"/>
  <c r="B11" i="8"/>
  <c r="E11" i="8" s="1"/>
  <c r="E10" i="8"/>
  <c r="C10" i="8"/>
  <c r="F10" i="8" s="1"/>
  <c r="B10" i="8"/>
  <c r="D10" i="8" s="1"/>
  <c r="F9" i="8"/>
  <c r="C9" i="8"/>
  <c r="B9" i="8"/>
  <c r="E9" i="8" s="1"/>
  <c r="E8" i="8"/>
  <c r="C8" i="8"/>
  <c r="F8" i="8" s="1"/>
  <c r="B8" i="8"/>
  <c r="D8" i="8" s="1"/>
  <c r="F7" i="8"/>
  <c r="C7" i="8"/>
  <c r="B7" i="8"/>
  <c r="E7" i="8" s="1"/>
  <c r="E6" i="8"/>
  <c r="C6" i="8"/>
  <c r="F6" i="8" s="1"/>
  <c r="B6" i="8"/>
  <c r="D6" i="8" s="1"/>
  <c r="C5" i="8"/>
  <c r="F5" i="8" s="1"/>
  <c r="B5" i="8"/>
  <c r="E5" i="8" s="1"/>
  <c r="E4" i="8"/>
  <c r="C4" i="8"/>
  <c r="F4" i="8" s="1"/>
  <c r="B4" i="8"/>
  <c r="D4" i="8" s="1"/>
  <c r="F3" i="8"/>
  <c r="C3" i="8"/>
  <c r="B3" i="8"/>
  <c r="E2" i="8"/>
  <c r="C2" i="8"/>
  <c r="F2" i="8" s="1"/>
  <c r="B2" i="8"/>
  <c r="D2" i="8" s="1"/>
  <c r="C138" i="7"/>
  <c r="F138" i="7" s="1"/>
  <c r="B138" i="7"/>
  <c r="D138" i="7" s="1"/>
  <c r="C137" i="7"/>
  <c r="F137" i="7" s="1"/>
  <c r="B137" i="7"/>
  <c r="E137" i="7" s="1"/>
  <c r="C136" i="7"/>
  <c r="F136" i="7" s="1"/>
  <c r="B136" i="7"/>
  <c r="D136" i="7" s="1"/>
  <c r="C135" i="7"/>
  <c r="F135" i="7" s="1"/>
  <c r="B135" i="7"/>
  <c r="E135" i="7" s="1"/>
  <c r="C134" i="7"/>
  <c r="F134" i="7" s="1"/>
  <c r="B134" i="7"/>
  <c r="D134" i="7" s="1"/>
  <c r="C133" i="7"/>
  <c r="F133" i="7" s="1"/>
  <c r="B133" i="7"/>
  <c r="E133" i="7" s="1"/>
  <c r="C132" i="7"/>
  <c r="F132" i="7" s="1"/>
  <c r="B132" i="7"/>
  <c r="D132" i="7" s="1"/>
  <c r="C131" i="7"/>
  <c r="F131" i="7" s="1"/>
  <c r="B131" i="7"/>
  <c r="E131" i="7" s="1"/>
  <c r="C130" i="7"/>
  <c r="F130" i="7" s="1"/>
  <c r="B130" i="7"/>
  <c r="D130" i="7" s="1"/>
  <c r="C129" i="7"/>
  <c r="F129" i="7" s="1"/>
  <c r="B129" i="7"/>
  <c r="E129" i="7" s="1"/>
  <c r="C128" i="7"/>
  <c r="F128" i="7" s="1"/>
  <c r="B128" i="7"/>
  <c r="D128" i="7" s="1"/>
  <c r="C127" i="7"/>
  <c r="F127" i="7" s="1"/>
  <c r="B127" i="7"/>
  <c r="E127" i="7" s="1"/>
  <c r="C126" i="7"/>
  <c r="F126" i="7" s="1"/>
  <c r="B126" i="7"/>
  <c r="D126" i="7" s="1"/>
  <c r="C125" i="7"/>
  <c r="F125" i="7" s="1"/>
  <c r="B125" i="7"/>
  <c r="E125" i="7" s="1"/>
  <c r="C124" i="7"/>
  <c r="F124" i="7" s="1"/>
  <c r="B124" i="7"/>
  <c r="D124" i="7" s="1"/>
  <c r="C123" i="7"/>
  <c r="F123" i="7" s="1"/>
  <c r="B123" i="7"/>
  <c r="E123" i="7" s="1"/>
  <c r="C122" i="7"/>
  <c r="F122" i="7" s="1"/>
  <c r="B122" i="7"/>
  <c r="D122" i="7" s="1"/>
  <c r="C121" i="7"/>
  <c r="F121" i="7" s="1"/>
  <c r="B121" i="7"/>
  <c r="E121" i="7" s="1"/>
  <c r="C120" i="7"/>
  <c r="F120" i="7" s="1"/>
  <c r="B120" i="7"/>
  <c r="D120" i="7" s="1"/>
  <c r="C119" i="7"/>
  <c r="F119" i="7" s="1"/>
  <c r="B119" i="7"/>
  <c r="E119" i="7" s="1"/>
  <c r="C118" i="7"/>
  <c r="F118" i="7" s="1"/>
  <c r="B118" i="7"/>
  <c r="D118" i="7" s="1"/>
  <c r="C117" i="7"/>
  <c r="F117" i="7" s="1"/>
  <c r="B117" i="7"/>
  <c r="E117" i="7" s="1"/>
  <c r="C116" i="7"/>
  <c r="F116" i="7" s="1"/>
  <c r="B116" i="7"/>
  <c r="D116" i="7" s="1"/>
  <c r="C115" i="7"/>
  <c r="F115" i="7" s="1"/>
  <c r="B115" i="7"/>
  <c r="E115" i="7" s="1"/>
  <c r="C114" i="7"/>
  <c r="F114" i="7" s="1"/>
  <c r="B114" i="7"/>
  <c r="D114" i="7" s="1"/>
  <c r="C113" i="7"/>
  <c r="F113" i="7" s="1"/>
  <c r="B113" i="7"/>
  <c r="E113" i="7" s="1"/>
  <c r="C112" i="7"/>
  <c r="F112" i="7" s="1"/>
  <c r="B112" i="7"/>
  <c r="D112" i="7" s="1"/>
  <c r="C111" i="7"/>
  <c r="F111" i="7" s="1"/>
  <c r="B111" i="7"/>
  <c r="E111" i="7" s="1"/>
  <c r="C110" i="7"/>
  <c r="F110" i="7" s="1"/>
  <c r="B110" i="7"/>
  <c r="D110" i="7" s="1"/>
  <c r="C109" i="7"/>
  <c r="F109" i="7" s="1"/>
  <c r="B109" i="7"/>
  <c r="E109" i="7" s="1"/>
  <c r="C108" i="7"/>
  <c r="F108" i="7" s="1"/>
  <c r="B108" i="7"/>
  <c r="D108" i="7" s="1"/>
  <c r="C107" i="7"/>
  <c r="F107" i="7" s="1"/>
  <c r="B107" i="7"/>
  <c r="E107" i="7" s="1"/>
  <c r="C106" i="7"/>
  <c r="F106" i="7" s="1"/>
  <c r="B106" i="7"/>
  <c r="D106" i="7" s="1"/>
  <c r="C105" i="7"/>
  <c r="F105" i="7" s="1"/>
  <c r="B105" i="7"/>
  <c r="E105" i="7" s="1"/>
  <c r="C104" i="7"/>
  <c r="F104" i="7" s="1"/>
  <c r="B104" i="7"/>
  <c r="D104" i="7" s="1"/>
  <c r="C103" i="7"/>
  <c r="F103" i="7" s="1"/>
  <c r="B103" i="7"/>
  <c r="E103" i="7" s="1"/>
  <c r="C102" i="7"/>
  <c r="F102" i="7" s="1"/>
  <c r="B102" i="7"/>
  <c r="D102" i="7" s="1"/>
  <c r="C101" i="7"/>
  <c r="F101" i="7" s="1"/>
  <c r="B101" i="7"/>
  <c r="E101" i="7" s="1"/>
  <c r="C100" i="7"/>
  <c r="F100" i="7" s="1"/>
  <c r="B100" i="7"/>
  <c r="D100" i="7" s="1"/>
  <c r="E99" i="7"/>
  <c r="C99" i="7"/>
  <c r="F99" i="7" s="1"/>
  <c r="B99" i="7"/>
  <c r="D99" i="7" s="1"/>
  <c r="F98" i="7"/>
  <c r="C98" i="7"/>
  <c r="B98" i="7"/>
  <c r="D98" i="7" s="1"/>
  <c r="E97" i="7"/>
  <c r="C97" i="7"/>
  <c r="F97" i="7" s="1"/>
  <c r="B97" i="7"/>
  <c r="D97" i="7" s="1"/>
  <c r="F96" i="7"/>
  <c r="C96" i="7"/>
  <c r="B96" i="7"/>
  <c r="D96" i="7" s="1"/>
  <c r="E95" i="7"/>
  <c r="C95" i="7"/>
  <c r="F95" i="7" s="1"/>
  <c r="B95" i="7"/>
  <c r="D95" i="7" s="1"/>
  <c r="F94" i="7"/>
  <c r="C94" i="7"/>
  <c r="B94" i="7"/>
  <c r="D94" i="7" s="1"/>
  <c r="E93" i="7"/>
  <c r="C93" i="7"/>
  <c r="F93" i="7" s="1"/>
  <c r="B93" i="7"/>
  <c r="D93" i="7" s="1"/>
  <c r="F92" i="7"/>
  <c r="C92" i="7"/>
  <c r="B92" i="7"/>
  <c r="D92" i="7" s="1"/>
  <c r="E91" i="7"/>
  <c r="C91" i="7"/>
  <c r="F91" i="7" s="1"/>
  <c r="B91" i="7"/>
  <c r="D91" i="7" s="1"/>
  <c r="F90" i="7"/>
  <c r="C90" i="7"/>
  <c r="B90" i="7"/>
  <c r="E90" i="7" s="1"/>
  <c r="E89" i="7"/>
  <c r="C89" i="7"/>
  <c r="F89" i="7" s="1"/>
  <c r="B89" i="7"/>
  <c r="D89" i="7" s="1"/>
  <c r="F88" i="7"/>
  <c r="C88" i="7"/>
  <c r="B88" i="7"/>
  <c r="E88" i="7" s="1"/>
  <c r="E87" i="7"/>
  <c r="C87" i="7"/>
  <c r="F87" i="7" s="1"/>
  <c r="B87" i="7"/>
  <c r="D87" i="7" s="1"/>
  <c r="F86" i="7"/>
  <c r="C86" i="7"/>
  <c r="B86" i="7"/>
  <c r="E86" i="7" s="1"/>
  <c r="E85" i="7"/>
  <c r="C85" i="7"/>
  <c r="F85" i="7" s="1"/>
  <c r="B85" i="7"/>
  <c r="D85" i="7" s="1"/>
  <c r="F84" i="7"/>
  <c r="C84" i="7"/>
  <c r="B84" i="7"/>
  <c r="E84" i="7" s="1"/>
  <c r="E83" i="7"/>
  <c r="C83" i="7"/>
  <c r="F83" i="7" s="1"/>
  <c r="B83" i="7"/>
  <c r="D83" i="7" s="1"/>
  <c r="C82" i="7"/>
  <c r="F82" i="7" s="1"/>
  <c r="B82" i="7"/>
  <c r="E82" i="7" s="1"/>
  <c r="F81" i="7"/>
  <c r="C81" i="7"/>
  <c r="B81" i="7"/>
  <c r="E81" i="7" s="1"/>
  <c r="E80" i="7"/>
  <c r="C80" i="7"/>
  <c r="F80" i="7" s="1"/>
  <c r="B80" i="7"/>
  <c r="D80" i="7" s="1"/>
  <c r="F79" i="7"/>
  <c r="C79" i="7"/>
  <c r="B79" i="7"/>
  <c r="E79" i="7" s="1"/>
  <c r="E78" i="7"/>
  <c r="C78" i="7"/>
  <c r="F78" i="7" s="1"/>
  <c r="B78" i="7"/>
  <c r="D78" i="7" s="1"/>
  <c r="F77" i="7"/>
  <c r="C77" i="7"/>
  <c r="B77" i="7"/>
  <c r="E77" i="7" s="1"/>
  <c r="E76" i="7"/>
  <c r="C76" i="7"/>
  <c r="F76" i="7" s="1"/>
  <c r="B76" i="7"/>
  <c r="D76" i="7" s="1"/>
  <c r="F75" i="7"/>
  <c r="C75" i="7"/>
  <c r="B75" i="7"/>
  <c r="E75" i="7" s="1"/>
  <c r="E74" i="7"/>
  <c r="C74" i="7"/>
  <c r="F74" i="7" s="1"/>
  <c r="B74" i="7"/>
  <c r="D74" i="7" s="1"/>
  <c r="F73" i="7"/>
  <c r="C73" i="7"/>
  <c r="B73" i="7"/>
  <c r="E73" i="7" s="1"/>
  <c r="E72" i="7"/>
  <c r="C72" i="7"/>
  <c r="F72" i="7" s="1"/>
  <c r="B72" i="7"/>
  <c r="D72" i="7" s="1"/>
  <c r="F71" i="7"/>
  <c r="C71" i="7"/>
  <c r="B71" i="7"/>
  <c r="E71" i="7" s="1"/>
  <c r="E70" i="7"/>
  <c r="C70" i="7"/>
  <c r="F70" i="7" s="1"/>
  <c r="B70" i="7"/>
  <c r="D70" i="7" s="1"/>
  <c r="F69" i="7"/>
  <c r="C69" i="7"/>
  <c r="B69" i="7"/>
  <c r="E69" i="7" s="1"/>
  <c r="E68" i="7"/>
  <c r="C68" i="7"/>
  <c r="F68" i="7" s="1"/>
  <c r="B68" i="7"/>
  <c r="D68" i="7" s="1"/>
  <c r="F67" i="7"/>
  <c r="C67" i="7"/>
  <c r="B67" i="7"/>
  <c r="E67" i="7" s="1"/>
  <c r="E66" i="7"/>
  <c r="C66" i="7"/>
  <c r="F66" i="7" s="1"/>
  <c r="B66" i="7"/>
  <c r="D66" i="7" s="1"/>
  <c r="F65" i="7"/>
  <c r="C65" i="7"/>
  <c r="B65" i="7"/>
  <c r="E65" i="7" s="1"/>
  <c r="E64" i="7"/>
  <c r="C64" i="7"/>
  <c r="F64" i="7" s="1"/>
  <c r="B64" i="7"/>
  <c r="D64" i="7" s="1"/>
  <c r="F63" i="7"/>
  <c r="C63" i="7"/>
  <c r="B63" i="7"/>
  <c r="E63" i="7" s="1"/>
  <c r="E62" i="7"/>
  <c r="C62" i="7"/>
  <c r="F62" i="7" s="1"/>
  <c r="B62" i="7"/>
  <c r="D62" i="7" s="1"/>
  <c r="F61" i="7"/>
  <c r="C61" i="7"/>
  <c r="B61" i="7"/>
  <c r="E61" i="7" s="1"/>
  <c r="E60" i="7"/>
  <c r="C60" i="7"/>
  <c r="F60" i="7" s="1"/>
  <c r="B60" i="7"/>
  <c r="D60" i="7" s="1"/>
  <c r="F59" i="7"/>
  <c r="C59" i="7"/>
  <c r="B59" i="7"/>
  <c r="E59" i="7" s="1"/>
  <c r="E58" i="7"/>
  <c r="C58" i="7"/>
  <c r="F58" i="7" s="1"/>
  <c r="B58" i="7"/>
  <c r="D58" i="7" s="1"/>
  <c r="F57" i="7"/>
  <c r="C57" i="7"/>
  <c r="B57" i="7"/>
  <c r="E57" i="7" s="1"/>
  <c r="E56" i="7"/>
  <c r="C56" i="7"/>
  <c r="F56" i="7" s="1"/>
  <c r="B56" i="7"/>
  <c r="D56" i="7" s="1"/>
  <c r="F55" i="7"/>
  <c r="C55" i="7"/>
  <c r="B55" i="7"/>
  <c r="E55" i="7" s="1"/>
  <c r="E54" i="7"/>
  <c r="C54" i="7"/>
  <c r="F54" i="7" s="1"/>
  <c r="B54" i="7"/>
  <c r="D54" i="7" s="1"/>
  <c r="F53" i="7"/>
  <c r="C53" i="7"/>
  <c r="B53" i="7"/>
  <c r="E53" i="7" s="1"/>
  <c r="E52" i="7"/>
  <c r="C52" i="7"/>
  <c r="F52" i="7" s="1"/>
  <c r="B52" i="7"/>
  <c r="D52" i="7" s="1"/>
  <c r="F51" i="7"/>
  <c r="C51" i="7"/>
  <c r="B51" i="7"/>
  <c r="E51" i="7" s="1"/>
  <c r="E50" i="7"/>
  <c r="C50" i="7"/>
  <c r="F50" i="7" s="1"/>
  <c r="B50" i="7"/>
  <c r="D50" i="7" s="1"/>
  <c r="F49" i="7"/>
  <c r="C49" i="7"/>
  <c r="B49" i="7"/>
  <c r="E49" i="7" s="1"/>
  <c r="E48" i="7"/>
  <c r="C48" i="7"/>
  <c r="F48" i="7" s="1"/>
  <c r="B48" i="7"/>
  <c r="D48" i="7" s="1"/>
  <c r="F47" i="7"/>
  <c r="C47" i="7"/>
  <c r="B47" i="7"/>
  <c r="E47" i="7" s="1"/>
  <c r="E46" i="7"/>
  <c r="C46" i="7"/>
  <c r="F46" i="7" s="1"/>
  <c r="B46" i="7"/>
  <c r="D46" i="7" s="1"/>
  <c r="F45" i="7"/>
  <c r="C45" i="7"/>
  <c r="B45" i="7"/>
  <c r="E45" i="7" s="1"/>
  <c r="E44" i="7"/>
  <c r="C44" i="7"/>
  <c r="F44" i="7" s="1"/>
  <c r="B44" i="7"/>
  <c r="D44" i="7" s="1"/>
  <c r="F43" i="7"/>
  <c r="C43" i="7"/>
  <c r="B43" i="7"/>
  <c r="E43" i="7" s="1"/>
  <c r="E42" i="7"/>
  <c r="C42" i="7"/>
  <c r="F42" i="7" s="1"/>
  <c r="B42" i="7"/>
  <c r="D42" i="7" s="1"/>
  <c r="F41" i="7"/>
  <c r="C41" i="7"/>
  <c r="B41" i="7"/>
  <c r="E41" i="7" s="1"/>
  <c r="E40" i="7"/>
  <c r="C40" i="7"/>
  <c r="F40" i="7" s="1"/>
  <c r="B40" i="7"/>
  <c r="D40" i="7" s="1"/>
  <c r="F39" i="7"/>
  <c r="C39" i="7"/>
  <c r="B39" i="7"/>
  <c r="E39" i="7" s="1"/>
  <c r="E38" i="7"/>
  <c r="C38" i="7"/>
  <c r="F38" i="7" s="1"/>
  <c r="B38" i="7"/>
  <c r="D38" i="7" s="1"/>
  <c r="F37" i="7"/>
  <c r="C37" i="7"/>
  <c r="B37" i="7"/>
  <c r="E37" i="7" s="1"/>
  <c r="E36" i="7"/>
  <c r="C36" i="7"/>
  <c r="F36" i="7" s="1"/>
  <c r="B36" i="7"/>
  <c r="D36" i="7" s="1"/>
  <c r="F35" i="7"/>
  <c r="C35" i="7"/>
  <c r="B35" i="7"/>
  <c r="E35" i="7" s="1"/>
  <c r="E34" i="7"/>
  <c r="C34" i="7"/>
  <c r="F34" i="7" s="1"/>
  <c r="B34" i="7"/>
  <c r="D34" i="7" s="1"/>
  <c r="F33" i="7"/>
  <c r="C33" i="7"/>
  <c r="B33" i="7"/>
  <c r="E33" i="7" s="1"/>
  <c r="E32" i="7"/>
  <c r="C32" i="7"/>
  <c r="F32" i="7" s="1"/>
  <c r="B32" i="7"/>
  <c r="D32" i="7" s="1"/>
  <c r="F31" i="7"/>
  <c r="C31" i="7"/>
  <c r="B31" i="7"/>
  <c r="E31" i="7" s="1"/>
  <c r="E30" i="7"/>
  <c r="C30" i="7"/>
  <c r="F30" i="7" s="1"/>
  <c r="B30" i="7"/>
  <c r="D30" i="7" s="1"/>
  <c r="F29" i="7"/>
  <c r="C29" i="7"/>
  <c r="B29" i="7"/>
  <c r="E29" i="7" s="1"/>
  <c r="E28" i="7"/>
  <c r="C28" i="7"/>
  <c r="F28" i="7" s="1"/>
  <c r="B28" i="7"/>
  <c r="D28" i="7" s="1"/>
  <c r="C27" i="7"/>
  <c r="F27" i="7" s="1"/>
  <c r="B27" i="7"/>
  <c r="E27" i="7" s="1"/>
  <c r="E26" i="7"/>
  <c r="C26" i="7"/>
  <c r="F26" i="7" s="1"/>
  <c r="B26" i="7"/>
  <c r="D26" i="7" s="1"/>
  <c r="F25" i="7"/>
  <c r="C25" i="7"/>
  <c r="B25" i="7"/>
  <c r="D25" i="7" s="1"/>
  <c r="E24" i="7"/>
  <c r="C24" i="7"/>
  <c r="F24" i="7" s="1"/>
  <c r="B24" i="7"/>
  <c r="D24" i="7" s="1"/>
  <c r="F23" i="7"/>
  <c r="C23" i="7"/>
  <c r="B23" i="7"/>
  <c r="D23" i="7" s="1"/>
  <c r="E22" i="7"/>
  <c r="C22" i="7"/>
  <c r="F22" i="7" s="1"/>
  <c r="B22" i="7"/>
  <c r="D22" i="7" s="1"/>
  <c r="F21" i="7"/>
  <c r="C21" i="7"/>
  <c r="B21" i="7"/>
  <c r="D21" i="7" s="1"/>
  <c r="E20" i="7"/>
  <c r="C20" i="7"/>
  <c r="F20" i="7" s="1"/>
  <c r="B20" i="7"/>
  <c r="D20" i="7" s="1"/>
  <c r="F19" i="7"/>
  <c r="C19" i="7"/>
  <c r="B19" i="7"/>
  <c r="D19" i="7" s="1"/>
  <c r="E18" i="7"/>
  <c r="C18" i="7"/>
  <c r="F18" i="7" s="1"/>
  <c r="B18" i="7"/>
  <c r="D18" i="7" s="1"/>
  <c r="F17" i="7"/>
  <c r="C17" i="7"/>
  <c r="B17" i="7"/>
  <c r="D17" i="7" s="1"/>
  <c r="E16" i="7"/>
  <c r="C16" i="7"/>
  <c r="F16" i="7" s="1"/>
  <c r="B16" i="7"/>
  <c r="D16" i="7" s="1"/>
  <c r="F15" i="7"/>
  <c r="C15" i="7"/>
  <c r="B15" i="7"/>
  <c r="D15" i="7" s="1"/>
  <c r="E14" i="7"/>
  <c r="C14" i="7"/>
  <c r="F14" i="7" s="1"/>
  <c r="B14" i="7"/>
  <c r="D14" i="7" s="1"/>
  <c r="F13" i="7"/>
  <c r="C13" i="7"/>
  <c r="B13" i="7"/>
  <c r="D13" i="7" s="1"/>
  <c r="E12" i="7"/>
  <c r="C12" i="7"/>
  <c r="F12" i="7" s="1"/>
  <c r="B12" i="7"/>
  <c r="D12" i="7" s="1"/>
  <c r="F11" i="7"/>
  <c r="C11" i="7"/>
  <c r="B11" i="7"/>
  <c r="D11" i="7" s="1"/>
  <c r="E10" i="7"/>
  <c r="C10" i="7"/>
  <c r="F10" i="7" s="1"/>
  <c r="B10" i="7"/>
  <c r="D10" i="7" s="1"/>
  <c r="F9" i="7"/>
  <c r="C9" i="7"/>
  <c r="B9" i="7"/>
  <c r="D9" i="7" s="1"/>
  <c r="E8" i="7"/>
  <c r="C8" i="7"/>
  <c r="F8" i="7" s="1"/>
  <c r="B8" i="7"/>
  <c r="D8" i="7" s="1"/>
  <c r="F7" i="7"/>
  <c r="C7" i="7"/>
  <c r="B7" i="7"/>
  <c r="D7" i="7" s="1"/>
  <c r="E6" i="7"/>
  <c r="C6" i="7"/>
  <c r="F6" i="7" s="1"/>
  <c r="B6" i="7"/>
  <c r="D6" i="7" s="1"/>
  <c r="F5" i="7"/>
  <c r="C5" i="7"/>
  <c r="B5" i="7"/>
  <c r="D5" i="7" s="1"/>
  <c r="E4" i="7"/>
  <c r="C4" i="7"/>
  <c r="F4" i="7" s="1"/>
  <c r="B4" i="7"/>
  <c r="D4" i="7" s="1"/>
  <c r="F3" i="7"/>
  <c r="C3" i="7"/>
  <c r="B3" i="7"/>
  <c r="D3" i="7" s="1"/>
  <c r="E2" i="7"/>
  <c r="C2" i="7"/>
  <c r="F2" i="7" s="1"/>
  <c r="B2" i="7"/>
  <c r="D2" i="7" s="1"/>
  <c r="C233" i="6"/>
  <c r="F233" i="6" s="1"/>
  <c r="B233" i="6"/>
  <c r="D233" i="6" s="1"/>
  <c r="C232" i="6"/>
  <c r="F232" i="6" s="1"/>
  <c r="B232" i="6"/>
  <c r="E232" i="6" s="1"/>
  <c r="C231" i="6"/>
  <c r="F231" i="6" s="1"/>
  <c r="B231" i="6"/>
  <c r="D231" i="6" s="1"/>
  <c r="C230" i="6"/>
  <c r="F230" i="6" s="1"/>
  <c r="B230" i="6"/>
  <c r="E230" i="6" s="1"/>
  <c r="C229" i="6"/>
  <c r="F229" i="6" s="1"/>
  <c r="B229" i="6"/>
  <c r="D229" i="6" s="1"/>
  <c r="C228" i="6"/>
  <c r="F228" i="6" s="1"/>
  <c r="B228" i="6"/>
  <c r="E228" i="6" s="1"/>
  <c r="C227" i="6"/>
  <c r="F227" i="6" s="1"/>
  <c r="B227" i="6"/>
  <c r="D227" i="6" s="1"/>
  <c r="C226" i="6"/>
  <c r="F226" i="6" s="1"/>
  <c r="B226" i="6"/>
  <c r="D226" i="6" s="1"/>
  <c r="C225" i="6"/>
  <c r="F225" i="6" s="1"/>
  <c r="B225" i="6"/>
  <c r="D225" i="6" s="1"/>
  <c r="C224" i="6"/>
  <c r="F224" i="6" s="1"/>
  <c r="B224" i="6"/>
  <c r="D224" i="6" s="1"/>
  <c r="C223" i="6"/>
  <c r="F223" i="6" s="1"/>
  <c r="B223" i="6"/>
  <c r="D223" i="6" s="1"/>
  <c r="C222" i="6"/>
  <c r="F222" i="6" s="1"/>
  <c r="B222" i="6"/>
  <c r="D222" i="6" s="1"/>
  <c r="C221" i="6"/>
  <c r="F221" i="6" s="1"/>
  <c r="B221" i="6"/>
  <c r="D221" i="6" s="1"/>
  <c r="C220" i="6"/>
  <c r="F220" i="6" s="1"/>
  <c r="B220" i="6"/>
  <c r="D220" i="6" s="1"/>
  <c r="C219" i="6"/>
  <c r="F219" i="6" s="1"/>
  <c r="B219" i="6"/>
  <c r="D219" i="6" s="1"/>
  <c r="C218" i="6"/>
  <c r="F218" i="6" s="1"/>
  <c r="B218" i="6"/>
  <c r="D218" i="6" s="1"/>
  <c r="C217" i="6"/>
  <c r="F217" i="6" s="1"/>
  <c r="B217" i="6"/>
  <c r="D217" i="6" s="1"/>
  <c r="C216" i="6"/>
  <c r="F216" i="6" s="1"/>
  <c r="B216" i="6"/>
  <c r="D216" i="6" s="1"/>
  <c r="C215" i="6"/>
  <c r="F215" i="6" s="1"/>
  <c r="B215" i="6"/>
  <c r="D215" i="6" s="1"/>
  <c r="C214" i="6"/>
  <c r="F214" i="6" s="1"/>
  <c r="B214" i="6"/>
  <c r="D214" i="6" s="1"/>
  <c r="F213" i="6"/>
  <c r="C213" i="6"/>
  <c r="B213" i="6"/>
  <c r="D213" i="6" s="1"/>
  <c r="C212" i="6"/>
  <c r="F212" i="6" s="1"/>
  <c r="B212" i="6"/>
  <c r="D212" i="6" s="1"/>
  <c r="F211" i="6"/>
  <c r="C211" i="6"/>
  <c r="B211" i="6"/>
  <c r="D211" i="6" s="1"/>
  <c r="C210" i="6"/>
  <c r="F210" i="6" s="1"/>
  <c r="B210" i="6"/>
  <c r="D210" i="6" s="1"/>
  <c r="F209" i="6"/>
  <c r="C209" i="6"/>
  <c r="B209" i="6"/>
  <c r="D209" i="6" s="1"/>
  <c r="C208" i="6"/>
  <c r="F208" i="6" s="1"/>
  <c r="B208" i="6"/>
  <c r="D208" i="6" s="1"/>
  <c r="F207" i="6"/>
  <c r="C207" i="6"/>
  <c r="B207" i="6"/>
  <c r="D207" i="6" s="1"/>
  <c r="C206" i="6"/>
  <c r="F206" i="6" s="1"/>
  <c r="B206" i="6"/>
  <c r="D206" i="6" s="1"/>
  <c r="F205" i="6"/>
  <c r="C205" i="6"/>
  <c r="B205" i="6"/>
  <c r="E205" i="6" s="1"/>
  <c r="C204" i="6"/>
  <c r="F204" i="6" s="1"/>
  <c r="B204" i="6"/>
  <c r="D204" i="6" s="1"/>
  <c r="F203" i="6"/>
  <c r="C203" i="6"/>
  <c r="B203" i="6"/>
  <c r="E203" i="6" s="1"/>
  <c r="C202" i="6"/>
  <c r="F202" i="6" s="1"/>
  <c r="B202" i="6"/>
  <c r="D202" i="6" s="1"/>
  <c r="F201" i="6"/>
  <c r="C201" i="6"/>
  <c r="B201" i="6"/>
  <c r="E201" i="6" s="1"/>
  <c r="C200" i="6"/>
  <c r="F200" i="6" s="1"/>
  <c r="B200" i="6"/>
  <c r="D200" i="6" s="1"/>
  <c r="F199" i="6"/>
  <c r="C199" i="6"/>
  <c r="B199" i="6"/>
  <c r="E199" i="6" s="1"/>
  <c r="C198" i="6"/>
  <c r="F198" i="6" s="1"/>
  <c r="B198" i="6"/>
  <c r="D198" i="6" s="1"/>
  <c r="F197" i="6"/>
  <c r="C197" i="6"/>
  <c r="B197" i="6"/>
  <c r="E197" i="6" s="1"/>
  <c r="C196" i="6"/>
  <c r="F196" i="6" s="1"/>
  <c r="B196" i="6"/>
  <c r="D196" i="6" s="1"/>
  <c r="F195" i="6"/>
  <c r="C195" i="6"/>
  <c r="B195" i="6"/>
  <c r="E195" i="6" s="1"/>
  <c r="C194" i="6"/>
  <c r="F194" i="6" s="1"/>
  <c r="B194" i="6"/>
  <c r="D194" i="6" s="1"/>
  <c r="F193" i="6"/>
  <c r="C193" i="6"/>
  <c r="B193" i="6"/>
  <c r="E193" i="6" s="1"/>
  <c r="C192" i="6"/>
  <c r="F192" i="6" s="1"/>
  <c r="B192" i="6"/>
  <c r="D192" i="6" s="1"/>
  <c r="F191" i="6"/>
  <c r="C191" i="6"/>
  <c r="B191" i="6"/>
  <c r="E191" i="6" s="1"/>
  <c r="C190" i="6"/>
  <c r="F190" i="6" s="1"/>
  <c r="B190" i="6"/>
  <c r="D190" i="6" s="1"/>
  <c r="F189" i="6"/>
  <c r="C189" i="6"/>
  <c r="B189" i="6"/>
  <c r="E189" i="6" s="1"/>
  <c r="C188" i="6"/>
  <c r="F188" i="6" s="1"/>
  <c r="B188" i="6"/>
  <c r="D188" i="6" s="1"/>
  <c r="F187" i="6"/>
  <c r="C187" i="6"/>
  <c r="B187" i="6"/>
  <c r="E187" i="6" s="1"/>
  <c r="C186" i="6"/>
  <c r="F186" i="6" s="1"/>
  <c r="B186" i="6"/>
  <c r="D186" i="6" s="1"/>
  <c r="F185" i="6"/>
  <c r="C185" i="6"/>
  <c r="B185" i="6"/>
  <c r="E185" i="6" s="1"/>
  <c r="C184" i="6"/>
  <c r="F184" i="6" s="1"/>
  <c r="B184" i="6"/>
  <c r="D184" i="6" s="1"/>
  <c r="F183" i="6"/>
  <c r="C183" i="6"/>
  <c r="B183" i="6"/>
  <c r="E183" i="6" s="1"/>
  <c r="C182" i="6"/>
  <c r="F182" i="6" s="1"/>
  <c r="B182" i="6"/>
  <c r="D182" i="6" s="1"/>
  <c r="F181" i="6"/>
  <c r="C181" i="6"/>
  <c r="B181" i="6"/>
  <c r="E181" i="6" s="1"/>
  <c r="C180" i="6"/>
  <c r="F180" i="6" s="1"/>
  <c r="B180" i="6"/>
  <c r="D180" i="6" s="1"/>
  <c r="F179" i="6"/>
  <c r="C179" i="6"/>
  <c r="B179" i="6"/>
  <c r="E179" i="6" s="1"/>
  <c r="C178" i="6"/>
  <c r="F178" i="6" s="1"/>
  <c r="B178" i="6"/>
  <c r="D178" i="6" s="1"/>
  <c r="C177" i="6"/>
  <c r="F177" i="6" s="1"/>
  <c r="B177" i="6"/>
  <c r="E177" i="6" s="1"/>
  <c r="C176" i="6"/>
  <c r="F176" i="6" s="1"/>
  <c r="B176" i="6"/>
  <c r="D176" i="6" s="1"/>
  <c r="C175" i="6"/>
  <c r="F175" i="6" s="1"/>
  <c r="B175" i="6"/>
  <c r="E175" i="6" s="1"/>
  <c r="C174" i="6"/>
  <c r="F174" i="6" s="1"/>
  <c r="B174" i="6"/>
  <c r="D174" i="6" s="1"/>
  <c r="C173" i="6"/>
  <c r="F173" i="6" s="1"/>
  <c r="B173" i="6"/>
  <c r="E173" i="6" s="1"/>
  <c r="C172" i="6"/>
  <c r="F172" i="6" s="1"/>
  <c r="B172" i="6"/>
  <c r="D172" i="6" s="1"/>
  <c r="C171" i="6"/>
  <c r="F171" i="6" s="1"/>
  <c r="B171" i="6"/>
  <c r="E171" i="6" s="1"/>
  <c r="C170" i="6"/>
  <c r="F170" i="6" s="1"/>
  <c r="B170" i="6"/>
  <c r="D170" i="6" s="1"/>
  <c r="C169" i="6"/>
  <c r="F169" i="6" s="1"/>
  <c r="B169" i="6"/>
  <c r="E169" i="6" s="1"/>
  <c r="C168" i="6"/>
  <c r="F168" i="6" s="1"/>
  <c r="B168" i="6"/>
  <c r="D168" i="6" s="1"/>
  <c r="C167" i="6"/>
  <c r="F167" i="6" s="1"/>
  <c r="B167" i="6"/>
  <c r="E167" i="6" s="1"/>
  <c r="C166" i="6"/>
  <c r="F166" i="6" s="1"/>
  <c r="B166" i="6"/>
  <c r="D166" i="6" s="1"/>
  <c r="C165" i="6"/>
  <c r="F165" i="6" s="1"/>
  <c r="B165" i="6"/>
  <c r="E165" i="6" s="1"/>
  <c r="C164" i="6"/>
  <c r="F164" i="6" s="1"/>
  <c r="B164" i="6"/>
  <c r="D164" i="6" s="1"/>
  <c r="C163" i="6"/>
  <c r="F163" i="6" s="1"/>
  <c r="B163" i="6"/>
  <c r="E163" i="6" s="1"/>
  <c r="C162" i="6"/>
  <c r="F162" i="6" s="1"/>
  <c r="B162" i="6"/>
  <c r="D162" i="6" s="1"/>
  <c r="C161" i="6"/>
  <c r="F161" i="6" s="1"/>
  <c r="B161" i="6"/>
  <c r="E161" i="6" s="1"/>
  <c r="C160" i="6"/>
  <c r="F160" i="6" s="1"/>
  <c r="B160" i="6"/>
  <c r="D160" i="6" s="1"/>
  <c r="C159" i="6"/>
  <c r="F159" i="6" s="1"/>
  <c r="B159" i="6"/>
  <c r="E159" i="6" s="1"/>
  <c r="C158" i="6"/>
  <c r="F158" i="6" s="1"/>
  <c r="B158" i="6"/>
  <c r="D158" i="6" s="1"/>
  <c r="C157" i="6"/>
  <c r="F157" i="6" s="1"/>
  <c r="B157" i="6"/>
  <c r="E157" i="6" s="1"/>
  <c r="C156" i="6"/>
  <c r="F156" i="6" s="1"/>
  <c r="B156" i="6"/>
  <c r="D156" i="6" s="1"/>
  <c r="C155" i="6"/>
  <c r="F155" i="6" s="1"/>
  <c r="B155" i="6"/>
  <c r="E155" i="6" s="1"/>
  <c r="C154" i="6"/>
  <c r="F154" i="6" s="1"/>
  <c r="B154" i="6"/>
  <c r="D154" i="6" s="1"/>
  <c r="C153" i="6"/>
  <c r="F153" i="6" s="1"/>
  <c r="B153" i="6"/>
  <c r="E153" i="6" s="1"/>
  <c r="C152" i="6"/>
  <c r="F152" i="6" s="1"/>
  <c r="B152" i="6"/>
  <c r="D152" i="6" s="1"/>
  <c r="C151" i="6"/>
  <c r="F151" i="6" s="1"/>
  <c r="B151" i="6"/>
  <c r="E151" i="6" s="1"/>
  <c r="C150" i="6"/>
  <c r="F150" i="6" s="1"/>
  <c r="B150" i="6"/>
  <c r="D150" i="6" s="1"/>
  <c r="C149" i="6"/>
  <c r="F149" i="6" s="1"/>
  <c r="B149" i="6"/>
  <c r="E149" i="6" s="1"/>
  <c r="C148" i="6"/>
  <c r="F148" i="6" s="1"/>
  <c r="B148" i="6"/>
  <c r="D148" i="6" s="1"/>
  <c r="C147" i="6"/>
  <c r="F147" i="6" s="1"/>
  <c r="B147" i="6"/>
  <c r="D147" i="6" s="1"/>
  <c r="C146" i="6"/>
  <c r="F146" i="6" s="1"/>
  <c r="B146" i="6"/>
  <c r="D146" i="6" s="1"/>
  <c r="C145" i="6"/>
  <c r="F145" i="6" s="1"/>
  <c r="B145" i="6"/>
  <c r="D145" i="6" s="1"/>
  <c r="C144" i="6"/>
  <c r="F144" i="6" s="1"/>
  <c r="B144" i="6"/>
  <c r="D144" i="6" s="1"/>
  <c r="C143" i="6"/>
  <c r="F143" i="6" s="1"/>
  <c r="B143" i="6"/>
  <c r="D143" i="6" s="1"/>
  <c r="C142" i="6"/>
  <c r="F142" i="6" s="1"/>
  <c r="B142" i="6"/>
  <c r="D142" i="6" s="1"/>
  <c r="C141" i="6"/>
  <c r="F141" i="6" s="1"/>
  <c r="B141" i="6"/>
  <c r="D141" i="6" s="1"/>
  <c r="C140" i="6"/>
  <c r="F140" i="6" s="1"/>
  <c r="B140" i="6"/>
  <c r="D140" i="6" s="1"/>
  <c r="C139" i="6"/>
  <c r="F139" i="6" s="1"/>
  <c r="B139" i="6"/>
  <c r="D139" i="6" s="1"/>
  <c r="C138" i="6"/>
  <c r="F138" i="6" s="1"/>
  <c r="B138" i="6"/>
  <c r="D138" i="6" s="1"/>
  <c r="C137" i="6"/>
  <c r="F137" i="6" s="1"/>
  <c r="B137" i="6"/>
  <c r="D137" i="6" s="1"/>
  <c r="C136" i="6"/>
  <c r="F136" i="6" s="1"/>
  <c r="B136" i="6"/>
  <c r="D136" i="6" s="1"/>
  <c r="C135" i="6"/>
  <c r="F135" i="6" s="1"/>
  <c r="B135" i="6"/>
  <c r="D135" i="6" s="1"/>
  <c r="C134" i="6"/>
  <c r="F134" i="6" s="1"/>
  <c r="B134" i="6"/>
  <c r="D134" i="6" s="1"/>
  <c r="C133" i="6"/>
  <c r="F133" i="6" s="1"/>
  <c r="B133" i="6"/>
  <c r="D133" i="6" s="1"/>
  <c r="C132" i="6"/>
  <c r="F132" i="6" s="1"/>
  <c r="B132" i="6"/>
  <c r="D132" i="6" s="1"/>
  <c r="C131" i="6"/>
  <c r="F131" i="6" s="1"/>
  <c r="B131" i="6"/>
  <c r="D131" i="6" s="1"/>
  <c r="C130" i="6"/>
  <c r="F130" i="6" s="1"/>
  <c r="B130" i="6"/>
  <c r="D130" i="6" s="1"/>
  <c r="C129" i="6"/>
  <c r="F129" i="6" s="1"/>
  <c r="B129" i="6"/>
  <c r="D129" i="6" s="1"/>
  <c r="C128" i="6"/>
  <c r="F128" i="6" s="1"/>
  <c r="B128" i="6"/>
  <c r="D128" i="6" s="1"/>
  <c r="C127" i="6"/>
  <c r="F127" i="6" s="1"/>
  <c r="B127" i="6"/>
  <c r="D127" i="6" s="1"/>
  <c r="C126" i="6"/>
  <c r="F126" i="6" s="1"/>
  <c r="B126" i="6"/>
  <c r="D126" i="6" s="1"/>
  <c r="C125" i="6"/>
  <c r="F125" i="6" s="1"/>
  <c r="B125" i="6"/>
  <c r="D125" i="6" s="1"/>
  <c r="C124" i="6"/>
  <c r="F124" i="6" s="1"/>
  <c r="B124" i="6"/>
  <c r="D124" i="6" s="1"/>
  <c r="C123" i="6"/>
  <c r="F123" i="6" s="1"/>
  <c r="B123" i="6"/>
  <c r="D123" i="6" s="1"/>
  <c r="C122" i="6"/>
  <c r="F122" i="6" s="1"/>
  <c r="B122" i="6"/>
  <c r="D122" i="6" s="1"/>
  <c r="C121" i="6"/>
  <c r="F121" i="6" s="1"/>
  <c r="B121" i="6"/>
  <c r="D121" i="6" s="1"/>
  <c r="C120" i="6"/>
  <c r="F120" i="6" s="1"/>
  <c r="B120" i="6"/>
  <c r="D120" i="6" s="1"/>
  <c r="C119" i="6"/>
  <c r="F119" i="6" s="1"/>
  <c r="B119" i="6"/>
  <c r="D119" i="6" s="1"/>
  <c r="C118" i="6"/>
  <c r="F118" i="6" s="1"/>
  <c r="B118" i="6"/>
  <c r="D118" i="6" s="1"/>
  <c r="C117" i="6"/>
  <c r="F117" i="6" s="1"/>
  <c r="B117" i="6"/>
  <c r="D117" i="6" s="1"/>
  <c r="C116" i="6"/>
  <c r="F116" i="6" s="1"/>
  <c r="B116" i="6"/>
  <c r="D116" i="6" s="1"/>
  <c r="C115" i="6"/>
  <c r="F115" i="6" s="1"/>
  <c r="B115" i="6"/>
  <c r="D115" i="6" s="1"/>
  <c r="C114" i="6"/>
  <c r="F114" i="6" s="1"/>
  <c r="B114" i="6"/>
  <c r="D114" i="6" s="1"/>
  <c r="C113" i="6"/>
  <c r="F113" i="6" s="1"/>
  <c r="B113" i="6"/>
  <c r="D113" i="6" s="1"/>
  <c r="C112" i="6"/>
  <c r="F112" i="6" s="1"/>
  <c r="B112" i="6"/>
  <c r="D112" i="6" s="1"/>
  <c r="C111" i="6"/>
  <c r="F111" i="6" s="1"/>
  <c r="B111" i="6"/>
  <c r="D111" i="6" s="1"/>
  <c r="C110" i="6"/>
  <c r="F110" i="6" s="1"/>
  <c r="B110" i="6"/>
  <c r="D110" i="6" s="1"/>
  <c r="C109" i="6"/>
  <c r="F109" i="6" s="1"/>
  <c r="B109" i="6"/>
  <c r="D109" i="6" s="1"/>
  <c r="C108" i="6"/>
  <c r="F108" i="6" s="1"/>
  <c r="B108" i="6"/>
  <c r="D108" i="6" s="1"/>
  <c r="C107" i="6"/>
  <c r="F107" i="6" s="1"/>
  <c r="B107" i="6"/>
  <c r="D107" i="6" s="1"/>
  <c r="C106" i="6"/>
  <c r="F106" i="6" s="1"/>
  <c r="B106" i="6"/>
  <c r="D106" i="6" s="1"/>
  <c r="C105" i="6"/>
  <c r="F105" i="6" s="1"/>
  <c r="B105" i="6"/>
  <c r="D105" i="6" s="1"/>
  <c r="C104" i="6"/>
  <c r="F104" i="6" s="1"/>
  <c r="B104" i="6"/>
  <c r="D104" i="6" s="1"/>
  <c r="C103" i="6"/>
  <c r="F103" i="6" s="1"/>
  <c r="B103" i="6"/>
  <c r="D103" i="6" s="1"/>
  <c r="C102" i="6"/>
  <c r="F102" i="6" s="1"/>
  <c r="B102" i="6"/>
  <c r="D102" i="6" s="1"/>
  <c r="C101" i="6"/>
  <c r="F101" i="6" s="1"/>
  <c r="B101" i="6"/>
  <c r="D101" i="6" s="1"/>
  <c r="C100" i="6"/>
  <c r="F100" i="6" s="1"/>
  <c r="B100" i="6"/>
  <c r="D100" i="6" s="1"/>
  <c r="C99" i="6"/>
  <c r="F99" i="6" s="1"/>
  <c r="B99" i="6"/>
  <c r="D99" i="6" s="1"/>
  <c r="C98" i="6"/>
  <c r="F98" i="6" s="1"/>
  <c r="B98" i="6"/>
  <c r="D98" i="6" s="1"/>
  <c r="C97" i="6"/>
  <c r="F97" i="6" s="1"/>
  <c r="B97" i="6"/>
  <c r="D97" i="6" s="1"/>
  <c r="C96" i="6"/>
  <c r="F96" i="6" s="1"/>
  <c r="B96" i="6"/>
  <c r="D96" i="6" s="1"/>
  <c r="C95" i="6"/>
  <c r="F95" i="6" s="1"/>
  <c r="B95" i="6"/>
  <c r="D95" i="6" s="1"/>
  <c r="C94" i="6"/>
  <c r="F94" i="6" s="1"/>
  <c r="B94" i="6"/>
  <c r="D94" i="6" s="1"/>
  <c r="C93" i="6"/>
  <c r="F93" i="6" s="1"/>
  <c r="B93" i="6"/>
  <c r="D93" i="6" s="1"/>
  <c r="C92" i="6"/>
  <c r="F92" i="6" s="1"/>
  <c r="B92" i="6"/>
  <c r="D92" i="6" s="1"/>
  <c r="C91" i="6"/>
  <c r="F91" i="6" s="1"/>
  <c r="B91" i="6"/>
  <c r="D91" i="6" s="1"/>
  <c r="C90" i="6"/>
  <c r="F90" i="6" s="1"/>
  <c r="B90" i="6"/>
  <c r="E90" i="6" s="1"/>
  <c r="C89" i="6"/>
  <c r="F89" i="6" s="1"/>
  <c r="B89" i="6"/>
  <c r="D89" i="6" s="1"/>
  <c r="C88" i="6"/>
  <c r="F88" i="6" s="1"/>
  <c r="B88" i="6"/>
  <c r="E88" i="6" s="1"/>
  <c r="C87" i="6"/>
  <c r="F87" i="6" s="1"/>
  <c r="B87" i="6"/>
  <c r="D87" i="6" s="1"/>
  <c r="C86" i="6"/>
  <c r="F86" i="6" s="1"/>
  <c r="B86" i="6"/>
  <c r="E86" i="6" s="1"/>
  <c r="C85" i="6"/>
  <c r="F85" i="6" s="1"/>
  <c r="B85" i="6"/>
  <c r="D85" i="6" s="1"/>
  <c r="C84" i="6"/>
  <c r="F84" i="6" s="1"/>
  <c r="B84" i="6"/>
  <c r="E84" i="6" s="1"/>
  <c r="C83" i="6"/>
  <c r="F83" i="6" s="1"/>
  <c r="B83" i="6"/>
  <c r="D83" i="6" s="1"/>
  <c r="C82" i="6"/>
  <c r="F82" i="6" s="1"/>
  <c r="B82" i="6"/>
  <c r="E82" i="6" s="1"/>
  <c r="C81" i="6"/>
  <c r="F81" i="6" s="1"/>
  <c r="B81" i="6"/>
  <c r="D81" i="6" s="1"/>
  <c r="C80" i="6"/>
  <c r="F80" i="6" s="1"/>
  <c r="B80" i="6"/>
  <c r="E80" i="6" s="1"/>
  <c r="C79" i="6"/>
  <c r="F79" i="6" s="1"/>
  <c r="B79" i="6"/>
  <c r="D79" i="6" s="1"/>
  <c r="C78" i="6"/>
  <c r="F78" i="6" s="1"/>
  <c r="B78" i="6"/>
  <c r="E78" i="6" s="1"/>
  <c r="C77" i="6"/>
  <c r="F77" i="6" s="1"/>
  <c r="B77" i="6"/>
  <c r="D77" i="6" s="1"/>
  <c r="C76" i="6"/>
  <c r="F76" i="6" s="1"/>
  <c r="B76" i="6"/>
  <c r="E76" i="6" s="1"/>
  <c r="C75" i="6"/>
  <c r="F75" i="6" s="1"/>
  <c r="B75" i="6"/>
  <c r="D75" i="6" s="1"/>
  <c r="C74" i="6"/>
  <c r="F74" i="6" s="1"/>
  <c r="B74" i="6"/>
  <c r="E74" i="6" s="1"/>
  <c r="C73" i="6"/>
  <c r="F73" i="6" s="1"/>
  <c r="B73" i="6"/>
  <c r="D73" i="6" s="1"/>
  <c r="C72" i="6"/>
  <c r="F72" i="6" s="1"/>
  <c r="B72" i="6"/>
  <c r="E72" i="6" s="1"/>
  <c r="C71" i="6"/>
  <c r="F71" i="6" s="1"/>
  <c r="B71" i="6"/>
  <c r="D71" i="6" s="1"/>
  <c r="C70" i="6"/>
  <c r="F70" i="6" s="1"/>
  <c r="B70" i="6"/>
  <c r="E70" i="6" s="1"/>
  <c r="C69" i="6"/>
  <c r="F69" i="6" s="1"/>
  <c r="B69" i="6"/>
  <c r="D69" i="6" s="1"/>
  <c r="C68" i="6"/>
  <c r="F68" i="6" s="1"/>
  <c r="B68" i="6"/>
  <c r="E68" i="6" s="1"/>
  <c r="C67" i="6"/>
  <c r="F67" i="6" s="1"/>
  <c r="B67" i="6"/>
  <c r="D67" i="6" s="1"/>
  <c r="C66" i="6"/>
  <c r="F66" i="6" s="1"/>
  <c r="B66" i="6"/>
  <c r="E66" i="6" s="1"/>
  <c r="C65" i="6"/>
  <c r="F65" i="6" s="1"/>
  <c r="B65" i="6"/>
  <c r="D65" i="6" s="1"/>
  <c r="C64" i="6"/>
  <c r="F64" i="6" s="1"/>
  <c r="B64" i="6"/>
  <c r="E64" i="6" s="1"/>
  <c r="C63" i="6"/>
  <c r="F63" i="6" s="1"/>
  <c r="B63" i="6"/>
  <c r="D63" i="6" s="1"/>
  <c r="C62" i="6"/>
  <c r="F62" i="6" s="1"/>
  <c r="B62" i="6"/>
  <c r="E62" i="6" s="1"/>
  <c r="C61" i="6"/>
  <c r="F61" i="6" s="1"/>
  <c r="B61" i="6"/>
  <c r="D61" i="6" s="1"/>
  <c r="C60" i="6"/>
  <c r="F60" i="6" s="1"/>
  <c r="B60" i="6"/>
  <c r="E60" i="6" s="1"/>
  <c r="C59" i="6"/>
  <c r="F59" i="6" s="1"/>
  <c r="B59" i="6"/>
  <c r="D59" i="6" s="1"/>
  <c r="C58" i="6"/>
  <c r="F58" i="6" s="1"/>
  <c r="B58" i="6"/>
  <c r="E58" i="6" s="1"/>
  <c r="C57" i="6"/>
  <c r="F57" i="6" s="1"/>
  <c r="B57" i="6"/>
  <c r="D57" i="6" s="1"/>
  <c r="C56" i="6"/>
  <c r="F56" i="6" s="1"/>
  <c r="B56" i="6"/>
  <c r="E56" i="6" s="1"/>
  <c r="C55" i="6"/>
  <c r="F55" i="6" s="1"/>
  <c r="B55" i="6"/>
  <c r="D55" i="6" s="1"/>
  <c r="C54" i="6"/>
  <c r="F54" i="6" s="1"/>
  <c r="B54" i="6"/>
  <c r="E54" i="6" s="1"/>
  <c r="C53" i="6"/>
  <c r="F53" i="6" s="1"/>
  <c r="B53" i="6"/>
  <c r="D53" i="6" s="1"/>
  <c r="C52" i="6"/>
  <c r="F52" i="6" s="1"/>
  <c r="B52" i="6"/>
  <c r="E52" i="6" s="1"/>
  <c r="C51" i="6"/>
  <c r="F51" i="6" s="1"/>
  <c r="B51" i="6"/>
  <c r="D51" i="6" s="1"/>
  <c r="F50" i="6"/>
  <c r="C50" i="6"/>
  <c r="B50" i="6"/>
  <c r="E50" i="6" s="1"/>
  <c r="C49" i="6"/>
  <c r="F49" i="6" s="1"/>
  <c r="B49" i="6"/>
  <c r="D49" i="6" s="1"/>
  <c r="F48" i="6"/>
  <c r="C48" i="6"/>
  <c r="B48" i="6"/>
  <c r="E48" i="6" s="1"/>
  <c r="C47" i="6"/>
  <c r="F47" i="6" s="1"/>
  <c r="B47" i="6"/>
  <c r="D47" i="6" s="1"/>
  <c r="F46" i="6"/>
  <c r="C46" i="6"/>
  <c r="B46" i="6"/>
  <c r="E46" i="6" s="1"/>
  <c r="C45" i="6"/>
  <c r="F45" i="6" s="1"/>
  <c r="B45" i="6"/>
  <c r="D45" i="6" s="1"/>
  <c r="F44" i="6"/>
  <c r="C44" i="6"/>
  <c r="B44" i="6"/>
  <c r="E44" i="6" s="1"/>
  <c r="C43" i="6"/>
  <c r="F43" i="6" s="1"/>
  <c r="B43" i="6"/>
  <c r="D43" i="6" s="1"/>
  <c r="F42" i="6"/>
  <c r="C42" i="6"/>
  <c r="B42" i="6"/>
  <c r="E42" i="6" s="1"/>
  <c r="C41" i="6"/>
  <c r="F41" i="6" s="1"/>
  <c r="B41" i="6"/>
  <c r="D41" i="6" s="1"/>
  <c r="F40" i="6"/>
  <c r="C40" i="6"/>
  <c r="B40" i="6"/>
  <c r="E40" i="6" s="1"/>
  <c r="C39" i="6"/>
  <c r="F39" i="6" s="1"/>
  <c r="B39" i="6"/>
  <c r="D39" i="6" s="1"/>
  <c r="F38" i="6"/>
  <c r="C38" i="6"/>
  <c r="B38" i="6"/>
  <c r="E38" i="6" s="1"/>
  <c r="C37" i="6"/>
  <c r="F37" i="6" s="1"/>
  <c r="B37" i="6"/>
  <c r="D37" i="6" s="1"/>
  <c r="F36" i="6"/>
  <c r="C36" i="6"/>
  <c r="B36" i="6"/>
  <c r="E36" i="6" s="1"/>
  <c r="C35" i="6"/>
  <c r="F35" i="6" s="1"/>
  <c r="B35" i="6"/>
  <c r="D35" i="6" s="1"/>
  <c r="F34" i="6"/>
  <c r="C34" i="6"/>
  <c r="B34" i="6"/>
  <c r="E34" i="6" s="1"/>
  <c r="C33" i="6"/>
  <c r="F33" i="6" s="1"/>
  <c r="B33" i="6"/>
  <c r="D33" i="6" s="1"/>
  <c r="F32" i="6"/>
  <c r="C32" i="6"/>
  <c r="B32" i="6"/>
  <c r="E32" i="6" s="1"/>
  <c r="C31" i="6"/>
  <c r="F31" i="6" s="1"/>
  <c r="B31" i="6"/>
  <c r="D31" i="6" s="1"/>
  <c r="F30" i="6"/>
  <c r="C30" i="6"/>
  <c r="B30" i="6"/>
  <c r="E30" i="6" s="1"/>
  <c r="C29" i="6"/>
  <c r="F29" i="6" s="1"/>
  <c r="B29" i="6"/>
  <c r="D29" i="6" s="1"/>
  <c r="F28" i="6"/>
  <c r="C28" i="6"/>
  <c r="B28" i="6"/>
  <c r="E28" i="6" s="1"/>
  <c r="C27" i="6"/>
  <c r="F27" i="6" s="1"/>
  <c r="B27" i="6"/>
  <c r="D27" i="6" s="1"/>
  <c r="F26" i="6"/>
  <c r="C26" i="6"/>
  <c r="B26" i="6"/>
  <c r="E26" i="6" s="1"/>
  <c r="C25" i="6"/>
  <c r="F25" i="6" s="1"/>
  <c r="B25" i="6"/>
  <c r="D25" i="6" s="1"/>
  <c r="F24" i="6"/>
  <c r="C24" i="6"/>
  <c r="B24" i="6"/>
  <c r="E24" i="6" s="1"/>
  <c r="C23" i="6"/>
  <c r="F23" i="6" s="1"/>
  <c r="B23" i="6"/>
  <c r="D23" i="6" s="1"/>
  <c r="F22" i="6"/>
  <c r="C22" i="6"/>
  <c r="B22" i="6"/>
  <c r="E22" i="6" s="1"/>
  <c r="C21" i="6"/>
  <c r="F21" i="6" s="1"/>
  <c r="B21" i="6"/>
  <c r="D21" i="6" s="1"/>
  <c r="F20" i="6"/>
  <c r="C20" i="6"/>
  <c r="B20" i="6"/>
  <c r="E20" i="6" s="1"/>
  <c r="C19" i="6"/>
  <c r="F19" i="6" s="1"/>
  <c r="B19" i="6"/>
  <c r="D19" i="6" s="1"/>
  <c r="F18" i="6"/>
  <c r="C18" i="6"/>
  <c r="B18" i="6"/>
  <c r="E18" i="6" s="1"/>
  <c r="C17" i="6"/>
  <c r="F17" i="6" s="1"/>
  <c r="B17" i="6"/>
  <c r="D17" i="6" s="1"/>
  <c r="F16" i="6"/>
  <c r="C16" i="6"/>
  <c r="B16" i="6"/>
  <c r="E16" i="6" s="1"/>
  <c r="C15" i="6"/>
  <c r="F15" i="6" s="1"/>
  <c r="B15" i="6"/>
  <c r="D15" i="6" s="1"/>
  <c r="F14" i="6"/>
  <c r="C14" i="6"/>
  <c r="B14" i="6"/>
  <c r="E14" i="6" s="1"/>
  <c r="C13" i="6"/>
  <c r="F13" i="6" s="1"/>
  <c r="B13" i="6"/>
  <c r="D13" i="6" s="1"/>
  <c r="F12" i="6"/>
  <c r="C12" i="6"/>
  <c r="B12" i="6"/>
  <c r="E12" i="6" s="1"/>
  <c r="C11" i="6"/>
  <c r="F11" i="6" s="1"/>
  <c r="B11" i="6"/>
  <c r="D11" i="6" s="1"/>
  <c r="F10" i="6"/>
  <c r="C10" i="6"/>
  <c r="B10" i="6"/>
  <c r="E10" i="6" s="1"/>
  <c r="C9" i="6"/>
  <c r="F9" i="6" s="1"/>
  <c r="B9" i="6"/>
  <c r="D9" i="6" s="1"/>
  <c r="F8" i="6"/>
  <c r="C8" i="6"/>
  <c r="B8" i="6"/>
  <c r="E8" i="6" s="1"/>
  <c r="C7" i="6"/>
  <c r="F7" i="6" s="1"/>
  <c r="B7" i="6"/>
  <c r="D7" i="6" s="1"/>
  <c r="F6" i="6"/>
  <c r="C6" i="6"/>
  <c r="B6" i="6"/>
  <c r="E6" i="6" s="1"/>
  <c r="C5" i="6"/>
  <c r="F5" i="6" s="1"/>
  <c r="B5" i="6"/>
  <c r="D5" i="6" s="1"/>
  <c r="F4" i="6"/>
  <c r="C4" i="6"/>
  <c r="B4" i="6"/>
  <c r="E4" i="6" s="1"/>
  <c r="C3" i="6"/>
  <c r="F3" i="6" s="1"/>
  <c r="B3" i="6"/>
  <c r="D3" i="6" s="1"/>
  <c r="C2" i="6"/>
  <c r="F2" i="6" s="1"/>
  <c r="B2" i="6"/>
  <c r="D2" i="6" s="1"/>
  <c r="G36" i="5"/>
  <c r="H36" i="5"/>
  <c r="C35" i="5"/>
  <c r="F35" i="5" s="1"/>
  <c r="B35" i="5"/>
  <c r="D35" i="5" s="1"/>
  <c r="C34" i="5"/>
  <c r="F34" i="5" s="1"/>
  <c r="B34" i="5"/>
  <c r="E34" i="5" s="1"/>
  <c r="C33" i="5"/>
  <c r="F33" i="5" s="1"/>
  <c r="B33" i="5"/>
  <c r="D33" i="5" s="1"/>
  <c r="F32" i="5"/>
  <c r="C32" i="5"/>
  <c r="B32" i="5"/>
  <c r="E32" i="5" s="1"/>
  <c r="C31" i="5"/>
  <c r="F31" i="5" s="1"/>
  <c r="B31" i="5"/>
  <c r="D31" i="5" s="1"/>
  <c r="F30" i="5"/>
  <c r="C30" i="5"/>
  <c r="B30" i="5"/>
  <c r="E30" i="5" s="1"/>
  <c r="C29" i="5"/>
  <c r="F29" i="5" s="1"/>
  <c r="B29" i="5"/>
  <c r="D29" i="5" s="1"/>
  <c r="F28" i="5"/>
  <c r="C28" i="5"/>
  <c r="B28" i="5"/>
  <c r="E28" i="5" s="1"/>
  <c r="C27" i="5"/>
  <c r="F27" i="5" s="1"/>
  <c r="B27" i="5"/>
  <c r="D27" i="5" s="1"/>
  <c r="F26" i="5"/>
  <c r="C26" i="5"/>
  <c r="B26" i="5"/>
  <c r="E26" i="5" s="1"/>
  <c r="C25" i="5"/>
  <c r="F25" i="5" s="1"/>
  <c r="B25" i="5"/>
  <c r="D25" i="5" s="1"/>
  <c r="F24" i="5"/>
  <c r="C24" i="5"/>
  <c r="B24" i="5"/>
  <c r="E24" i="5" s="1"/>
  <c r="C23" i="5"/>
  <c r="F23" i="5" s="1"/>
  <c r="B23" i="5"/>
  <c r="D23" i="5" s="1"/>
  <c r="F22" i="5"/>
  <c r="C22" i="5"/>
  <c r="B22" i="5"/>
  <c r="E22" i="5" s="1"/>
  <c r="C21" i="5"/>
  <c r="F21" i="5" s="1"/>
  <c r="B21" i="5"/>
  <c r="D21" i="5" s="1"/>
  <c r="F20" i="5"/>
  <c r="C20" i="5"/>
  <c r="B20" i="5"/>
  <c r="E20" i="5" s="1"/>
  <c r="C19" i="5"/>
  <c r="F19" i="5" s="1"/>
  <c r="B19" i="5"/>
  <c r="D19" i="5" s="1"/>
  <c r="F18" i="5"/>
  <c r="C18" i="5"/>
  <c r="B18" i="5"/>
  <c r="E18" i="5" s="1"/>
  <c r="C17" i="5"/>
  <c r="F17" i="5" s="1"/>
  <c r="B17" i="5"/>
  <c r="D17" i="5" s="1"/>
  <c r="F16" i="5"/>
  <c r="C16" i="5"/>
  <c r="B16" i="5"/>
  <c r="E16" i="5" s="1"/>
  <c r="C15" i="5"/>
  <c r="F15" i="5" s="1"/>
  <c r="B15" i="5"/>
  <c r="D15" i="5" s="1"/>
  <c r="F14" i="5"/>
  <c r="C14" i="5"/>
  <c r="B14" i="5"/>
  <c r="E14" i="5" s="1"/>
  <c r="C13" i="5"/>
  <c r="F13" i="5" s="1"/>
  <c r="B13" i="5"/>
  <c r="D13" i="5" s="1"/>
  <c r="F12" i="5"/>
  <c r="C12" i="5"/>
  <c r="B12" i="5"/>
  <c r="E12" i="5" s="1"/>
  <c r="C11" i="5"/>
  <c r="F11" i="5" s="1"/>
  <c r="B11" i="5"/>
  <c r="D11" i="5" s="1"/>
  <c r="F10" i="5"/>
  <c r="C10" i="5"/>
  <c r="B10" i="5"/>
  <c r="E10" i="5" s="1"/>
  <c r="C9" i="5"/>
  <c r="F9" i="5" s="1"/>
  <c r="B9" i="5"/>
  <c r="D9" i="5" s="1"/>
  <c r="F8" i="5"/>
  <c r="C8" i="5"/>
  <c r="B8" i="5"/>
  <c r="E8" i="5" s="1"/>
  <c r="C7" i="5"/>
  <c r="F7" i="5" s="1"/>
  <c r="B7" i="5"/>
  <c r="D7" i="5" s="1"/>
  <c r="F6" i="5"/>
  <c r="C6" i="5"/>
  <c r="B6" i="5"/>
  <c r="E6" i="5" s="1"/>
  <c r="C5" i="5"/>
  <c r="F5" i="5" s="1"/>
  <c r="B5" i="5"/>
  <c r="D5" i="5" s="1"/>
  <c r="F4" i="5"/>
  <c r="C4" i="5"/>
  <c r="B4" i="5"/>
  <c r="E4" i="5" s="1"/>
  <c r="C3" i="5"/>
  <c r="F3" i="5" s="1"/>
  <c r="B3" i="5"/>
  <c r="D3" i="5" s="1"/>
  <c r="C2" i="5"/>
  <c r="F2" i="5" s="1"/>
  <c r="B2" i="5"/>
  <c r="E2" i="5" s="1"/>
  <c r="H55" i="4"/>
  <c r="G55" i="4"/>
  <c r="F14" i="4"/>
  <c r="F54" i="4"/>
  <c r="C54" i="4"/>
  <c r="B54" i="4"/>
  <c r="D54" i="4" s="1"/>
  <c r="C53" i="4"/>
  <c r="F53" i="4" s="1"/>
  <c r="B53" i="4"/>
  <c r="D53" i="4" s="1"/>
  <c r="F52" i="4"/>
  <c r="C52" i="4"/>
  <c r="B52" i="4"/>
  <c r="D52" i="4" s="1"/>
  <c r="C51" i="4"/>
  <c r="F51" i="4" s="1"/>
  <c r="B51" i="4"/>
  <c r="D51" i="4" s="1"/>
  <c r="F50" i="4"/>
  <c r="C50" i="4"/>
  <c r="B50" i="4"/>
  <c r="D50" i="4" s="1"/>
  <c r="C49" i="4"/>
  <c r="F49" i="4" s="1"/>
  <c r="B49" i="4"/>
  <c r="D49" i="4" s="1"/>
  <c r="F48" i="4"/>
  <c r="C48" i="4"/>
  <c r="B48" i="4"/>
  <c r="D48" i="4" s="1"/>
  <c r="C47" i="4"/>
  <c r="F47" i="4" s="1"/>
  <c r="B47" i="4"/>
  <c r="D47" i="4" s="1"/>
  <c r="F46" i="4"/>
  <c r="C46" i="4"/>
  <c r="B46" i="4"/>
  <c r="D46" i="4" s="1"/>
  <c r="C45" i="4"/>
  <c r="F45" i="4" s="1"/>
  <c r="B45" i="4"/>
  <c r="D45" i="4" s="1"/>
  <c r="F44" i="4"/>
  <c r="C44" i="4"/>
  <c r="B44" i="4"/>
  <c r="D44" i="4" s="1"/>
  <c r="C43" i="4"/>
  <c r="F43" i="4" s="1"/>
  <c r="B43" i="4"/>
  <c r="D43" i="4" s="1"/>
  <c r="F42" i="4"/>
  <c r="C42" i="4"/>
  <c r="B42" i="4"/>
  <c r="E42" i="4" s="1"/>
  <c r="C41" i="4"/>
  <c r="F41" i="4" s="1"/>
  <c r="B41" i="4"/>
  <c r="D41" i="4" s="1"/>
  <c r="F40" i="4"/>
  <c r="C40" i="4"/>
  <c r="B40" i="4"/>
  <c r="E40" i="4" s="1"/>
  <c r="C39" i="4"/>
  <c r="F39" i="4" s="1"/>
  <c r="B39" i="4"/>
  <c r="D39" i="4" s="1"/>
  <c r="F38" i="4"/>
  <c r="C38" i="4"/>
  <c r="B38" i="4"/>
  <c r="D38" i="4" s="1"/>
  <c r="C37" i="4"/>
  <c r="F37" i="4" s="1"/>
  <c r="B37" i="4"/>
  <c r="D37" i="4" s="1"/>
  <c r="F36" i="4"/>
  <c r="C36" i="4"/>
  <c r="B36" i="4"/>
  <c r="E36" i="4" s="1"/>
  <c r="C35" i="4"/>
  <c r="F35" i="4" s="1"/>
  <c r="B35" i="4"/>
  <c r="D35" i="4" s="1"/>
  <c r="F34" i="4"/>
  <c r="C34" i="4"/>
  <c r="B34" i="4"/>
  <c r="D34" i="4" s="1"/>
  <c r="C33" i="4"/>
  <c r="F33" i="4" s="1"/>
  <c r="B33" i="4"/>
  <c r="D33" i="4" s="1"/>
  <c r="F32" i="4"/>
  <c r="C32" i="4"/>
  <c r="B32" i="4"/>
  <c r="E32" i="4" s="1"/>
  <c r="C31" i="4"/>
  <c r="F31" i="4" s="1"/>
  <c r="B31" i="4"/>
  <c r="D31" i="4" s="1"/>
  <c r="F30" i="4"/>
  <c r="C30" i="4"/>
  <c r="B30" i="4"/>
  <c r="E30" i="4" s="1"/>
  <c r="C29" i="4"/>
  <c r="F29" i="4" s="1"/>
  <c r="B29" i="4"/>
  <c r="D29" i="4" s="1"/>
  <c r="F28" i="4"/>
  <c r="C28" i="4"/>
  <c r="B28" i="4"/>
  <c r="D28" i="4" s="1"/>
  <c r="C27" i="4"/>
  <c r="F27" i="4" s="1"/>
  <c r="B27" i="4"/>
  <c r="D27" i="4" s="1"/>
  <c r="F26" i="4"/>
  <c r="C26" i="4"/>
  <c r="B26" i="4"/>
  <c r="D26" i="4" s="1"/>
  <c r="C25" i="4"/>
  <c r="F25" i="4" s="1"/>
  <c r="B25" i="4"/>
  <c r="D25" i="4" s="1"/>
  <c r="F24" i="4"/>
  <c r="C24" i="4"/>
  <c r="B24" i="4"/>
  <c r="D24" i="4" s="1"/>
  <c r="C23" i="4"/>
  <c r="F23" i="4" s="1"/>
  <c r="B23" i="4"/>
  <c r="D23" i="4" s="1"/>
  <c r="F22" i="4"/>
  <c r="C22" i="4"/>
  <c r="B22" i="4"/>
  <c r="D22" i="4" s="1"/>
  <c r="C21" i="4"/>
  <c r="F21" i="4" s="1"/>
  <c r="B21" i="4"/>
  <c r="D21" i="4" s="1"/>
  <c r="F20" i="4"/>
  <c r="C20" i="4"/>
  <c r="B20" i="4"/>
  <c r="D20" i="4" s="1"/>
  <c r="C19" i="4"/>
  <c r="F19" i="4" s="1"/>
  <c r="B19" i="4"/>
  <c r="D19" i="4" s="1"/>
  <c r="F18" i="4"/>
  <c r="C18" i="4"/>
  <c r="B18" i="4"/>
  <c r="D18" i="4" s="1"/>
  <c r="C17" i="4"/>
  <c r="F17" i="4" s="1"/>
  <c r="B17" i="4"/>
  <c r="D17" i="4" s="1"/>
  <c r="F16" i="4"/>
  <c r="C16" i="4"/>
  <c r="B16" i="4"/>
  <c r="D16" i="4" s="1"/>
  <c r="C15" i="4"/>
  <c r="F15" i="4" s="1"/>
  <c r="B15" i="4"/>
  <c r="D15" i="4" s="1"/>
  <c r="C14" i="4"/>
  <c r="B14" i="4"/>
  <c r="E14" i="4" s="1"/>
  <c r="C13" i="4"/>
  <c r="F13" i="4" s="1"/>
  <c r="B13" i="4"/>
  <c r="D13" i="4" s="1"/>
  <c r="F12" i="4"/>
  <c r="C12" i="4"/>
  <c r="B12" i="4"/>
  <c r="E12" i="4" s="1"/>
  <c r="C11" i="4"/>
  <c r="F11" i="4" s="1"/>
  <c r="B11" i="4"/>
  <c r="D11" i="4" s="1"/>
  <c r="F10" i="4"/>
  <c r="C10" i="4"/>
  <c r="B10" i="4"/>
  <c r="E10" i="4" s="1"/>
  <c r="C9" i="4"/>
  <c r="F9" i="4" s="1"/>
  <c r="B9" i="4"/>
  <c r="D9" i="4" s="1"/>
  <c r="F8" i="4"/>
  <c r="C8" i="4"/>
  <c r="B8" i="4"/>
  <c r="E8" i="4" s="1"/>
  <c r="C7" i="4"/>
  <c r="F7" i="4" s="1"/>
  <c r="B7" i="4"/>
  <c r="D7" i="4" s="1"/>
  <c r="F6" i="4"/>
  <c r="C6" i="4"/>
  <c r="B6" i="4"/>
  <c r="E6" i="4" s="1"/>
  <c r="C5" i="4"/>
  <c r="F5" i="4" s="1"/>
  <c r="B5" i="4"/>
  <c r="D5" i="4" s="1"/>
  <c r="F4" i="4"/>
  <c r="C4" i="4"/>
  <c r="B4" i="4"/>
  <c r="E4" i="4" s="1"/>
  <c r="C3" i="4"/>
  <c r="F3" i="4" s="1"/>
  <c r="B3" i="4"/>
  <c r="D3" i="4" s="1"/>
  <c r="F2" i="4"/>
  <c r="C2" i="4"/>
  <c r="B2" i="4"/>
  <c r="E2" i="4" s="1"/>
  <c r="B2" i="3"/>
  <c r="E2" i="3" s="1"/>
  <c r="B3" i="3"/>
  <c r="B4" i="3"/>
  <c r="B5" i="3"/>
  <c r="B6" i="3"/>
  <c r="D6" i="3" s="1"/>
  <c r="B7" i="3"/>
  <c r="B8" i="3"/>
  <c r="B9" i="3"/>
  <c r="B10" i="3"/>
  <c r="D10" i="3" s="1"/>
  <c r="B11" i="3"/>
  <c r="B12" i="3"/>
  <c r="B13" i="3"/>
  <c r="B14" i="3"/>
  <c r="E14" i="3" s="1"/>
  <c r="B15" i="3"/>
  <c r="B16" i="3"/>
  <c r="B17" i="3"/>
  <c r="B18" i="3"/>
  <c r="E18" i="3" s="1"/>
  <c r="B19" i="3"/>
  <c r="B20" i="3"/>
  <c r="B21" i="3"/>
  <c r="B22" i="3"/>
  <c r="D22" i="3" s="1"/>
  <c r="B23" i="3"/>
  <c r="B24" i="3"/>
  <c r="B25" i="3"/>
  <c r="B26" i="3"/>
  <c r="E26" i="3" s="1"/>
  <c r="B27" i="3"/>
  <c r="B28" i="3"/>
  <c r="B29" i="3"/>
  <c r="B30" i="3"/>
  <c r="E30" i="3" s="1"/>
  <c r="B31" i="3"/>
  <c r="B32" i="3"/>
  <c r="B33" i="3"/>
  <c r="B34" i="3"/>
  <c r="E34" i="3" s="1"/>
  <c r="B35" i="3"/>
  <c r="B36" i="3"/>
  <c r="B37" i="3"/>
  <c r="B38" i="3"/>
  <c r="E38" i="3" s="1"/>
  <c r="B39" i="3"/>
  <c r="B40" i="3"/>
  <c r="B41" i="3"/>
  <c r="B42" i="3"/>
  <c r="C42" i="3"/>
  <c r="F42" i="3" s="1"/>
  <c r="D42" i="3"/>
  <c r="C41" i="3"/>
  <c r="F41" i="3" s="1"/>
  <c r="E41" i="3"/>
  <c r="C40" i="3"/>
  <c r="F40" i="3" s="1"/>
  <c r="D40" i="3"/>
  <c r="E39" i="3"/>
  <c r="C39" i="3"/>
  <c r="F39" i="3" s="1"/>
  <c r="D39" i="3"/>
  <c r="C38" i="3"/>
  <c r="F38" i="3" s="1"/>
  <c r="E37" i="3"/>
  <c r="C37" i="3"/>
  <c r="F37" i="3" s="1"/>
  <c r="D37" i="3"/>
  <c r="C36" i="3"/>
  <c r="F36" i="3" s="1"/>
  <c r="D36" i="3"/>
  <c r="E35" i="3"/>
  <c r="C35" i="3"/>
  <c r="F35" i="3" s="1"/>
  <c r="D35" i="3"/>
  <c r="C34" i="3"/>
  <c r="F34" i="3" s="1"/>
  <c r="E33" i="3"/>
  <c r="C33" i="3"/>
  <c r="F33" i="3" s="1"/>
  <c r="D33" i="3"/>
  <c r="C32" i="3"/>
  <c r="F32" i="3" s="1"/>
  <c r="D32" i="3"/>
  <c r="E31" i="3"/>
  <c r="C31" i="3"/>
  <c r="F31" i="3" s="1"/>
  <c r="D31" i="3"/>
  <c r="C30" i="3"/>
  <c r="F30" i="3" s="1"/>
  <c r="E29" i="3"/>
  <c r="C29" i="3"/>
  <c r="F29" i="3" s="1"/>
  <c r="D29" i="3"/>
  <c r="C28" i="3"/>
  <c r="F28" i="3" s="1"/>
  <c r="D28" i="3"/>
  <c r="E27" i="3"/>
  <c r="C27" i="3"/>
  <c r="F27" i="3" s="1"/>
  <c r="D27" i="3"/>
  <c r="C26" i="3"/>
  <c r="F26" i="3" s="1"/>
  <c r="E25" i="3"/>
  <c r="C25" i="3"/>
  <c r="F25" i="3" s="1"/>
  <c r="D25" i="3"/>
  <c r="C24" i="3"/>
  <c r="F24" i="3" s="1"/>
  <c r="D24" i="3"/>
  <c r="E23" i="3"/>
  <c r="C23" i="3"/>
  <c r="F23" i="3" s="1"/>
  <c r="D23" i="3"/>
  <c r="C22" i="3"/>
  <c r="F22" i="3" s="1"/>
  <c r="E21" i="3"/>
  <c r="C21" i="3"/>
  <c r="F21" i="3" s="1"/>
  <c r="D21" i="3"/>
  <c r="C20" i="3"/>
  <c r="F20" i="3" s="1"/>
  <c r="D20" i="3"/>
  <c r="E19" i="3"/>
  <c r="C19" i="3"/>
  <c r="F19" i="3" s="1"/>
  <c r="D19" i="3"/>
  <c r="C18" i="3"/>
  <c r="F18" i="3" s="1"/>
  <c r="E17" i="3"/>
  <c r="C17" i="3"/>
  <c r="F17" i="3" s="1"/>
  <c r="D17" i="3"/>
  <c r="C16" i="3"/>
  <c r="F16" i="3" s="1"/>
  <c r="D16" i="3"/>
  <c r="E15" i="3"/>
  <c r="C15" i="3"/>
  <c r="F15" i="3" s="1"/>
  <c r="D15" i="3"/>
  <c r="C14" i="3"/>
  <c r="F14" i="3" s="1"/>
  <c r="E13" i="3"/>
  <c r="C13" i="3"/>
  <c r="F13" i="3" s="1"/>
  <c r="D13" i="3"/>
  <c r="C12" i="3"/>
  <c r="F12" i="3" s="1"/>
  <c r="E12" i="3"/>
  <c r="E11" i="3"/>
  <c r="C11" i="3"/>
  <c r="F11" i="3" s="1"/>
  <c r="D11" i="3"/>
  <c r="C10" i="3"/>
  <c r="F10" i="3" s="1"/>
  <c r="E9" i="3"/>
  <c r="C9" i="3"/>
  <c r="F9" i="3" s="1"/>
  <c r="D9" i="3"/>
  <c r="C8" i="3"/>
  <c r="F8" i="3" s="1"/>
  <c r="E8" i="3"/>
  <c r="E7" i="3"/>
  <c r="C7" i="3"/>
  <c r="F7" i="3" s="1"/>
  <c r="D7" i="3"/>
  <c r="C6" i="3"/>
  <c r="F6" i="3" s="1"/>
  <c r="E5" i="3"/>
  <c r="C5" i="3"/>
  <c r="F5" i="3" s="1"/>
  <c r="D5" i="3"/>
  <c r="C4" i="3"/>
  <c r="F4" i="3" s="1"/>
  <c r="E4" i="3"/>
  <c r="E3" i="3"/>
  <c r="C3" i="3"/>
  <c r="F3" i="3" s="1"/>
  <c r="D3" i="3"/>
  <c r="C2" i="3"/>
  <c r="F2" i="3" s="1"/>
  <c r="G181" i="2"/>
  <c r="F181" i="2"/>
  <c r="E11" i="13" l="1"/>
  <c r="E13" i="13"/>
  <c r="E25" i="13"/>
  <c r="E27" i="13"/>
  <c r="E29" i="13"/>
  <c r="E31" i="13"/>
  <c r="E33" i="13"/>
  <c r="E35" i="13"/>
  <c r="E37" i="13"/>
  <c r="E39" i="13"/>
  <c r="E43" i="13"/>
  <c r="E45" i="13"/>
  <c r="E47" i="13"/>
  <c r="E49" i="13"/>
  <c r="E51" i="13"/>
  <c r="E53" i="13"/>
  <c r="E55" i="13"/>
  <c r="E57" i="13"/>
  <c r="E59" i="13"/>
  <c r="E2" i="13"/>
  <c r="E5" i="13"/>
  <c r="E7" i="13"/>
  <c r="E9" i="13"/>
  <c r="E17" i="13"/>
  <c r="E19" i="13"/>
  <c r="E21" i="13"/>
  <c r="E23" i="13"/>
  <c r="E41" i="13"/>
  <c r="E15" i="13"/>
  <c r="E2" i="9"/>
  <c r="E4" i="9"/>
  <c r="E6" i="9"/>
  <c r="E8" i="9"/>
  <c r="E10" i="9"/>
  <c r="E12" i="9"/>
  <c r="E14" i="9"/>
  <c r="E16" i="9"/>
  <c r="E18" i="9"/>
  <c r="E20" i="9"/>
  <c r="E22" i="9"/>
  <c r="E24" i="9"/>
  <c r="E26" i="9"/>
  <c r="E28" i="9"/>
  <c r="E30" i="9"/>
  <c r="E32" i="9"/>
  <c r="E34" i="9"/>
  <c r="E36" i="9"/>
  <c r="E3" i="13"/>
  <c r="D4" i="13"/>
  <c r="D8" i="13"/>
  <c r="D12" i="13"/>
  <c r="D16" i="13"/>
  <c r="D20" i="13"/>
  <c r="D24" i="13"/>
  <c r="D28" i="13"/>
  <c r="D32" i="13"/>
  <c r="D36" i="13"/>
  <c r="D40" i="13"/>
  <c r="D44" i="13"/>
  <c r="D48" i="13"/>
  <c r="D52" i="13"/>
  <c r="D56" i="13"/>
  <c r="D60" i="13"/>
  <c r="D6" i="13"/>
  <c r="D10" i="13"/>
  <c r="D14" i="13"/>
  <c r="D18" i="13"/>
  <c r="D22" i="13"/>
  <c r="D26" i="13"/>
  <c r="D30" i="13"/>
  <c r="D34" i="13"/>
  <c r="D38" i="13"/>
  <c r="D42" i="13"/>
  <c r="D46" i="13"/>
  <c r="D50" i="13"/>
  <c r="D54" i="13"/>
  <c r="D58" i="13"/>
  <c r="D2" i="12"/>
  <c r="D6" i="12"/>
  <c r="D10" i="12"/>
  <c r="D4" i="12"/>
  <c r="D8" i="12"/>
  <c r="E12" i="12"/>
  <c r="D12" i="12"/>
  <c r="D14" i="12"/>
  <c r="D16" i="12"/>
  <c r="D18" i="12"/>
  <c r="D20" i="12"/>
  <c r="D22" i="12"/>
  <c r="D24" i="12"/>
  <c r="D26" i="12"/>
  <c r="D28" i="12"/>
  <c r="D30" i="12"/>
  <c r="D32" i="12"/>
  <c r="D34" i="12"/>
  <c r="D36" i="12"/>
  <c r="D38" i="12"/>
  <c r="D40" i="12"/>
  <c r="D42" i="12"/>
  <c r="D44" i="12"/>
  <c r="D46" i="12"/>
  <c r="E3" i="11"/>
  <c r="D4" i="11"/>
  <c r="D8" i="11"/>
  <c r="D12" i="11"/>
  <c r="D16" i="11"/>
  <c r="D20" i="11"/>
  <c r="D24" i="11"/>
  <c r="D28" i="11"/>
  <c r="D32" i="11"/>
  <c r="D36" i="11"/>
  <c r="D40" i="11"/>
  <c r="D44" i="11"/>
  <c r="D48" i="11"/>
  <c r="D6" i="11"/>
  <c r="D10" i="11"/>
  <c r="D14" i="11"/>
  <c r="D18" i="11"/>
  <c r="D22" i="11"/>
  <c r="D26" i="11"/>
  <c r="D30" i="11"/>
  <c r="D34" i="11"/>
  <c r="D38" i="11"/>
  <c r="D42" i="11"/>
  <c r="D46" i="11"/>
  <c r="D50" i="11"/>
  <c r="D52" i="11"/>
  <c r="D54" i="11"/>
  <c r="D56" i="11"/>
  <c r="D58" i="11"/>
  <c r="D61" i="11"/>
  <c r="D65" i="11"/>
  <c r="D69" i="11"/>
  <c r="D59" i="11"/>
  <c r="D63" i="11"/>
  <c r="D67" i="11"/>
  <c r="D70" i="11"/>
  <c r="E71" i="11"/>
  <c r="D72" i="11"/>
  <c r="E73" i="11"/>
  <c r="D74" i="11"/>
  <c r="E75" i="11"/>
  <c r="D76" i="11"/>
  <c r="E77" i="11"/>
  <c r="D78" i="11"/>
  <c r="E79" i="11"/>
  <c r="D80" i="11"/>
  <c r="E81" i="11"/>
  <c r="D82" i="11"/>
  <c r="E83" i="11"/>
  <c r="D84" i="11"/>
  <c r="E85" i="11"/>
  <c r="D86" i="11"/>
  <c r="E87" i="11"/>
  <c r="D88" i="11"/>
  <c r="E89" i="11"/>
  <c r="D90" i="11"/>
  <c r="E91" i="11"/>
  <c r="D92" i="11"/>
  <c r="E93" i="11"/>
  <c r="D94" i="11"/>
  <c r="E95" i="11"/>
  <c r="D96" i="11"/>
  <c r="E97" i="11"/>
  <c r="D98" i="11"/>
  <c r="E99" i="11"/>
  <c r="D100" i="11"/>
  <c r="E101" i="11"/>
  <c r="D102" i="11"/>
  <c r="E103" i="11"/>
  <c r="D104" i="11"/>
  <c r="E105" i="11"/>
  <c r="D106" i="11"/>
  <c r="E107" i="11"/>
  <c r="D108" i="11"/>
  <c r="E109" i="11"/>
  <c r="D110" i="11"/>
  <c r="E111" i="11"/>
  <c r="D112" i="11"/>
  <c r="E113" i="11"/>
  <c r="D114" i="11"/>
  <c r="E115" i="11"/>
  <c r="D2" i="10"/>
  <c r="E3" i="10"/>
  <c r="D4" i="10"/>
  <c r="E5" i="10"/>
  <c r="D6" i="10"/>
  <c r="E7" i="10"/>
  <c r="D8" i="10"/>
  <c r="E9" i="10"/>
  <c r="D10" i="10"/>
  <c r="E11" i="10"/>
  <c r="D12" i="10"/>
  <c r="E13" i="10"/>
  <c r="D14" i="10"/>
  <c r="E15" i="10"/>
  <c r="D16" i="10"/>
  <c r="E17" i="10"/>
  <c r="D18" i="10"/>
  <c r="E19" i="10"/>
  <c r="D20" i="10"/>
  <c r="E21" i="10"/>
  <c r="D22" i="10"/>
  <c r="E23" i="10"/>
  <c r="D24" i="10"/>
  <c r="E25" i="10"/>
  <c r="D26" i="10"/>
  <c r="E27" i="10"/>
  <c r="D28" i="10"/>
  <c r="E29" i="10"/>
  <c r="D30" i="10"/>
  <c r="E31" i="10"/>
  <c r="D32" i="10"/>
  <c r="E33" i="10"/>
  <c r="D34" i="10"/>
  <c r="E35" i="10"/>
  <c r="D36" i="10"/>
  <c r="E37" i="10"/>
  <c r="D38" i="10"/>
  <c r="E39" i="10"/>
  <c r="D40" i="10"/>
  <c r="E41" i="10"/>
  <c r="D42" i="10"/>
  <c r="E43" i="10"/>
  <c r="D44" i="10"/>
  <c r="E45" i="10"/>
  <c r="D46" i="10"/>
  <c r="E47" i="10"/>
  <c r="D48" i="10"/>
  <c r="E49" i="10"/>
  <c r="D50" i="10"/>
  <c r="E51" i="10"/>
  <c r="D52" i="10"/>
  <c r="D54" i="10"/>
  <c r="D58" i="10"/>
  <c r="D62" i="10"/>
  <c r="D66" i="10"/>
  <c r="D70" i="10"/>
  <c r="D74" i="10"/>
  <c r="D78" i="10"/>
  <c r="D82" i="10"/>
  <c r="D86" i="10"/>
  <c r="D90" i="10"/>
  <c r="D94" i="10"/>
  <c r="E53" i="10"/>
  <c r="D56" i="10"/>
  <c r="D60" i="10"/>
  <c r="D64" i="10"/>
  <c r="D68" i="10"/>
  <c r="D72" i="10"/>
  <c r="D76" i="10"/>
  <c r="D80" i="10"/>
  <c r="D84" i="10"/>
  <c r="D88" i="10"/>
  <c r="D92" i="10"/>
  <c r="D96" i="10"/>
  <c r="D98" i="10"/>
  <c r="D100" i="10"/>
  <c r="D102" i="10"/>
  <c r="D104" i="10"/>
  <c r="D106" i="10"/>
  <c r="D108" i="10"/>
  <c r="D109" i="10"/>
  <c r="D110" i="10"/>
  <c r="E111" i="10"/>
  <c r="D112" i="10"/>
  <c r="E113" i="10"/>
  <c r="D114" i="10"/>
  <c r="E115" i="10"/>
  <c r="D116" i="10"/>
  <c r="E117" i="10"/>
  <c r="D118" i="10"/>
  <c r="E119" i="10"/>
  <c r="D120" i="10"/>
  <c r="E121" i="10"/>
  <c r="D122" i="10"/>
  <c r="E123" i="10"/>
  <c r="D124" i="10"/>
  <c r="E125" i="10"/>
  <c r="D126" i="10"/>
  <c r="E127" i="10"/>
  <c r="D128" i="10"/>
  <c r="E129" i="10"/>
  <c r="D130" i="10"/>
  <c r="E131" i="10"/>
  <c r="D132" i="10"/>
  <c r="E133" i="10"/>
  <c r="D134" i="10"/>
  <c r="E135" i="10"/>
  <c r="D136" i="10"/>
  <c r="E137" i="10"/>
  <c r="D138" i="10"/>
  <c r="E139" i="10"/>
  <c r="D140" i="10"/>
  <c r="E141" i="10"/>
  <c r="D142" i="10"/>
  <c r="E143" i="10"/>
  <c r="D144" i="10"/>
  <c r="E145" i="10"/>
  <c r="D146" i="10"/>
  <c r="E147" i="10"/>
  <c r="D148" i="10"/>
  <c r="E149" i="10"/>
  <c r="D150" i="10"/>
  <c r="E151" i="10"/>
  <c r="D152" i="10"/>
  <c r="E153" i="10"/>
  <c r="D154" i="10"/>
  <c r="E155" i="10"/>
  <c r="D156" i="10"/>
  <c r="E157" i="10"/>
  <c r="D158" i="10"/>
  <c r="E159" i="10"/>
  <c r="D160" i="10"/>
  <c r="E161" i="10"/>
  <c r="D162" i="10"/>
  <c r="E163" i="10"/>
  <c r="D164" i="10"/>
  <c r="E165" i="10"/>
  <c r="D3" i="9"/>
  <c r="D5" i="9"/>
  <c r="D7" i="9"/>
  <c r="D9" i="9"/>
  <c r="D11" i="9"/>
  <c r="D13" i="9"/>
  <c r="D15" i="9"/>
  <c r="D17" i="9"/>
  <c r="D19" i="9"/>
  <c r="D21" i="9"/>
  <c r="D23" i="9"/>
  <c r="D25" i="9"/>
  <c r="D27" i="9"/>
  <c r="D29" i="9"/>
  <c r="D31" i="9"/>
  <c r="D33" i="9"/>
  <c r="D35" i="9"/>
  <c r="D37" i="9"/>
  <c r="D7" i="8"/>
  <c r="D11" i="8"/>
  <c r="D15" i="8"/>
  <c r="D19" i="8"/>
  <c r="D23" i="8"/>
  <c r="D27" i="8"/>
  <c r="D31" i="8"/>
  <c r="D35" i="8"/>
  <c r="D39" i="8"/>
  <c r="D43" i="8"/>
  <c r="D47" i="8"/>
  <c r="D51" i="8"/>
  <c r="D55" i="8"/>
  <c r="D5" i="8"/>
  <c r="D9" i="8"/>
  <c r="D13" i="8"/>
  <c r="D17" i="8"/>
  <c r="D21" i="8"/>
  <c r="D25" i="8"/>
  <c r="D29" i="8"/>
  <c r="D33" i="8"/>
  <c r="D37" i="8"/>
  <c r="D41" i="8"/>
  <c r="D45" i="8"/>
  <c r="D49" i="8"/>
  <c r="D53" i="8"/>
  <c r="D57" i="8"/>
  <c r="D59" i="8"/>
  <c r="D61" i="8"/>
  <c r="D62" i="8"/>
  <c r="E63" i="8"/>
  <c r="D64" i="8"/>
  <c r="E65" i="8"/>
  <c r="D66" i="8"/>
  <c r="E67" i="8"/>
  <c r="D68" i="8"/>
  <c r="E69" i="8"/>
  <c r="D70" i="8"/>
  <c r="E71" i="8"/>
  <c r="D72" i="8"/>
  <c r="E73" i="8"/>
  <c r="D74" i="8"/>
  <c r="E75" i="8"/>
  <c r="D76" i="8"/>
  <c r="E77" i="8"/>
  <c r="D78" i="8"/>
  <c r="E79" i="8"/>
  <c r="D80" i="8"/>
  <c r="E81" i="8"/>
  <c r="D82" i="8"/>
  <c r="E83" i="8"/>
  <c r="D84" i="8"/>
  <c r="E85" i="8"/>
  <c r="D86" i="8"/>
  <c r="E87" i="8"/>
  <c r="D88" i="8"/>
  <c r="E89" i="8"/>
  <c r="D90" i="8"/>
  <c r="E91" i="8"/>
  <c r="D92" i="8"/>
  <c r="E93" i="8"/>
  <c r="D94" i="8"/>
  <c r="E95" i="8"/>
  <c r="D96" i="8"/>
  <c r="E97" i="8"/>
  <c r="D98" i="8"/>
  <c r="E99" i="8"/>
  <c r="D100" i="8"/>
  <c r="E101" i="8"/>
  <c r="D102" i="8"/>
  <c r="E103" i="8"/>
  <c r="D104" i="8"/>
  <c r="E105" i="8"/>
  <c r="D106" i="8"/>
  <c r="E107" i="8"/>
  <c r="D108" i="8"/>
  <c r="E109" i="8"/>
  <c r="D110" i="8"/>
  <c r="E111" i="8"/>
  <c r="D112" i="8"/>
  <c r="E113" i="8"/>
  <c r="D114" i="8"/>
  <c r="E115" i="8"/>
  <c r="D116" i="8"/>
  <c r="E117" i="8"/>
  <c r="E3" i="7"/>
  <c r="E5" i="7"/>
  <c r="E7" i="7"/>
  <c r="E9" i="7"/>
  <c r="E11" i="7"/>
  <c r="E13" i="7"/>
  <c r="E15" i="7"/>
  <c r="E17" i="7"/>
  <c r="E19" i="7"/>
  <c r="E21" i="7"/>
  <c r="E23" i="7"/>
  <c r="E25" i="7"/>
  <c r="D29" i="7"/>
  <c r="D33" i="7"/>
  <c r="D37" i="7"/>
  <c r="D41" i="7"/>
  <c r="D45" i="7"/>
  <c r="D49" i="7"/>
  <c r="D53" i="7"/>
  <c r="D57" i="7"/>
  <c r="D27" i="7"/>
  <c r="D31" i="7"/>
  <c r="D35" i="7"/>
  <c r="D39" i="7"/>
  <c r="D43" i="7"/>
  <c r="D47" i="7"/>
  <c r="D51" i="7"/>
  <c r="D55" i="7"/>
  <c r="D59" i="7"/>
  <c r="D61" i="7"/>
  <c r="D63" i="7"/>
  <c r="D65" i="7"/>
  <c r="D67" i="7"/>
  <c r="D69" i="7"/>
  <c r="D71" i="7"/>
  <c r="D73" i="7"/>
  <c r="D75" i="7"/>
  <c r="D77" i="7"/>
  <c r="D79" i="7"/>
  <c r="D81" i="7"/>
  <c r="D84" i="7"/>
  <c r="D88" i="7"/>
  <c r="D82" i="7"/>
  <c r="D86" i="7"/>
  <c r="D90" i="7"/>
  <c r="E92" i="7"/>
  <c r="E94" i="7"/>
  <c r="E96" i="7"/>
  <c r="E98" i="7"/>
  <c r="E100" i="7"/>
  <c r="D101" i="7"/>
  <c r="E102" i="7"/>
  <c r="D103" i="7"/>
  <c r="E104" i="7"/>
  <c r="D105" i="7"/>
  <c r="E106" i="7"/>
  <c r="D107" i="7"/>
  <c r="E108" i="7"/>
  <c r="D109" i="7"/>
  <c r="E110" i="7"/>
  <c r="D111" i="7"/>
  <c r="E112" i="7"/>
  <c r="D113" i="7"/>
  <c r="E114" i="7"/>
  <c r="D115" i="7"/>
  <c r="E116" i="7"/>
  <c r="D117" i="7"/>
  <c r="E118" i="7"/>
  <c r="D119" i="7"/>
  <c r="E120" i="7"/>
  <c r="D121" i="7"/>
  <c r="E122" i="7"/>
  <c r="D123" i="7"/>
  <c r="E124" i="7"/>
  <c r="D125" i="7"/>
  <c r="E126" i="7"/>
  <c r="D127" i="7"/>
  <c r="E128" i="7"/>
  <c r="D129" i="7"/>
  <c r="E130" i="7"/>
  <c r="D131" i="7"/>
  <c r="E132" i="7"/>
  <c r="D133" i="7"/>
  <c r="E134" i="7"/>
  <c r="D135" i="7"/>
  <c r="E136" i="7"/>
  <c r="D137" i="7"/>
  <c r="E138" i="7"/>
  <c r="E2" i="6"/>
  <c r="E5" i="6"/>
  <c r="E7" i="6"/>
  <c r="E9" i="6"/>
  <c r="E11" i="6"/>
  <c r="E13" i="6"/>
  <c r="E15" i="6"/>
  <c r="E17" i="6"/>
  <c r="E19" i="6"/>
  <c r="E21" i="6"/>
  <c r="E23" i="6"/>
  <c r="E25" i="6"/>
  <c r="E27" i="6"/>
  <c r="E29" i="6"/>
  <c r="E31" i="6"/>
  <c r="E33" i="6"/>
  <c r="E35" i="6"/>
  <c r="E37" i="6"/>
  <c r="E39" i="6"/>
  <c r="E41" i="6"/>
  <c r="E43" i="6"/>
  <c r="E45" i="6"/>
  <c r="E47" i="6"/>
  <c r="E49" i="6"/>
  <c r="E51" i="6"/>
  <c r="E53" i="6"/>
  <c r="E178" i="6"/>
  <c r="E180" i="6"/>
  <c r="E182" i="6"/>
  <c r="E184" i="6"/>
  <c r="E186" i="6"/>
  <c r="E188" i="6"/>
  <c r="E190" i="6"/>
  <c r="E192" i="6"/>
  <c r="E194" i="6"/>
  <c r="E196" i="6"/>
  <c r="E198" i="6"/>
  <c r="E200" i="6"/>
  <c r="E202" i="6"/>
  <c r="E204" i="6"/>
  <c r="E206" i="6"/>
  <c r="E208" i="6"/>
  <c r="E210" i="6"/>
  <c r="E212" i="6"/>
  <c r="E214" i="6"/>
  <c r="E216" i="6"/>
  <c r="E218" i="6"/>
  <c r="E220" i="6"/>
  <c r="E222" i="6"/>
  <c r="E224" i="6"/>
  <c r="E226" i="6"/>
  <c r="E55" i="6"/>
  <c r="E57" i="6"/>
  <c r="E59" i="6"/>
  <c r="E61" i="6"/>
  <c r="E63" i="6"/>
  <c r="E65" i="6"/>
  <c r="E67" i="6"/>
  <c r="E69" i="6"/>
  <c r="E71" i="6"/>
  <c r="E73" i="6"/>
  <c r="E75" i="6"/>
  <c r="E77" i="6"/>
  <c r="E79" i="6"/>
  <c r="E81" i="6"/>
  <c r="E83" i="6"/>
  <c r="E85" i="6"/>
  <c r="E87" i="6"/>
  <c r="E89" i="6"/>
  <c r="E91" i="6"/>
  <c r="E93" i="6"/>
  <c r="E95" i="6"/>
  <c r="E97" i="6"/>
  <c r="E99" i="6"/>
  <c r="E101" i="6"/>
  <c r="E103" i="6"/>
  <c r="E105" i="6"/>
  <c r="E107" i="6"/>
  <c r="E109" i="6"/>
  <c r="E111" i="6"/>
  <c r="E113" i="6"/>
  <c r="E115" i="6"/>
  <c r="E117" i="6"/>
  <c r="E119" i="6"/>
  <c r="E121" i="6"/>
  <c r="E123" i="6"/>
  <c r="E125" i="6"/>
  <c r="E127" i="6"/>
  <c r="E129" i="6"/>
  <c r="E131" i="6"/>
  <c r="E133" i="6"/>
  <c r="E135" i="6"/>
  <c r="E137" i="6"/>
  <c r="E139" i="6"/>
  <c r="E141" i="6"/>
  <c r="E143" i="6"/>
  <c r="E145" i="6"/>
  <c r="E147" i="6"/>
  <c r="E150" i="6"/>
  <c r="E152" i="6"/>
  <c r="E154" i="6"/>
  <c r="E156" i="6"/>
  <c r="E158" i="6"/>
  <c r="E160" i="6"/>
  <c r="E162" i="6"/>
  <c r="E164" i="6"/>
  <c r="E166" i="6"/>
  <c r="E168" i="6"/>
  <c r="E170" i="6"/>
  <c r="E172" i="6"/>
  <c r="E174" i="6"/>
  <c r="D4" i="6"/>
  <c r="D8" i="6"/>
  <c r="D12" i="6"/>
  <c r="D16" i="6"/>
  <c r="D20" i="6"/>
  <c r="D24" i="6"/>
  <c r="E3" i="6"/>
  <c r="D6" i="6"/>
  <c r="D10" i="6"/>
  <c r="D14" i="6"/>
  <c r="D18" i="6"/>
  <c r="D22" i="6"/>
  <c r="D26" i="6"/>
  <c r="D28" i="6"/>
  <c r="D30" i="6"/>
  <c r="D32" i="6"/>
  <c r="D34" i="6"/>
  <c r="D36" i="6"/>
  <c r="D38" i="6"/>
  <c r="D40" i="6"/>
  <c r="D42" i="6"/>
  <c r="D44" i="6"/>
  <c r="D46" i="6"/>
  <c r="D48" i="6"/>
  <c r="D50" i="6"/>
  <c r="D52" i="6"/>
  <c r="D56" i="6"/>
  <c r="D60" i="6"/>
  <c r="D64" i="6"/>
  <c r="D68" i="6"/>
  <c r="D72" i="6"/>
  <c r="D76" i="6"/>
  <c r="D80" i="6"/>
  <c r="D84" i="6"/>
  <c r="D88" i="6"/>
  <c r="D54" i="6"/>
  <c r="D58" i="6"/>
  <c r="D62" i="6"/>
  <c r="D66" i="6"/>
  <c r="D70" i="6"/>
  <c r="D74" i="6"/>
  <c r="D78" i="6"/>
  <c r="D82" i="6"/>
  <c r="D86" i="6"/>
  <c r="D90" i="6"/>
  <c r="E92" i="6"/>
  <c r="E94" i="6"/>
  <c r="E96" i="6"/>
  <c r="E98" i="6"/>
  <c r="E100" i="6"/>
  <c r="E102" i="6"/>
  <c r="E104" i="6"/>
  <c r="E106" i="6"/>
  <c r="E108" i="6"/>
  <c r="E110" i="6"/>
  <c r="E112" i="6"/>
  <c r="E114" i="6"/>
  <c r="E116" i="6"/>
  <c r="E118" i="6"/>
  <c r="E120" i="6"/>
  <c r="E122" i="6"/>
  <c r="E124" i="6"/>
  <c r="E126" i="6"/>
  <c r="E128" i="6"/>
  <c r="E130" i="6"/>
  <c r="E132" i="6"/>
  <c r="E134" i="6"/>
  <c r="E136" i="6"/>
  <c r="E138" i="6"/>
  <c r="E140" i="6"/>
  <c r="E142" i="6"/>
  <c r="E144" i="6"/>
  <c r="E146" i="6"/>
  <c r="E148" i="6"/>
  <c r="D149" i="6"/>
  <c r="D151" i="6"/>
  <c r="D153" i="6"/>
  <c r="D155" i="6"/>
  <c r="D157" i="6"/>
  <c r="D159" i="6"/>
  <c r="D161" i="6"/>
  <c r="D163" i="6"/>
  <c r="D165" i="6"/>
  <c r="D167" i="6"/>
  <c r="D169" i="6"/>
  <c r="D171" i="6"/>
  <c r="D173" i="6"/>
  <c r="D175" i="6"/>
  <c r="E176" i="6"/>
  <c r="D177" i="6"/>
  <c r="D181" i="6"/>
  <c r="D185" i="6"/>
  <c r="D189" i="6"/>
  <c r="D193" i="6"/>
  <c r="D197" i="6"/>
  <c r="D201" i="6"/>
  <c r="D205" i="6"/>
  <c r="D179" i="6"/>
  <c r="D183" i="6"/>
  <c r="D187" i="6"/>
  <c r="D191" i="6"/>
  <c r="D195" i="6"/>
  <c r="D199" i="6"/>
  <c r="D203" i="6"/>
  <c r="E207" i="6"/>
  <c r="E209" i="6"/>
  <c r="E211" i="6"/>
  <c r="E213" i="6"/>
  <c r="E215" i="6"/>
  <c r="E217" i="6"/>
  <c r="E219" i="6"/>
  <c r="E221" i="6"/>
  <c r="E223" i="6"/>
  <c r="E225" i="6"/>
  <c r="E227" i="6"/>
  <c r="D228" i="6"/>
  <c r="E229" i="6"/>
  <c r="D230" i="6"/>
  <c r="E231" i="6"/>
  <c r="D232" i="6"/>
  <c r="E233" i="6"/>
  <c r="E3" i="5"/>
  <c r="E5" i="5"/>
  <c r="E7" i="5"/>
  <c r="E9" i="5"/>
  <c r="E11" i="5"/>
  <c r="E13" i="5"/>
  <c r="E15" i="5"/>
  <c r="E17" i="5"/>
  <c r="E19" i="5"/>
  <c r="E21" i="5"/>
  <c r="E23" i="5"/>
  <c r="E25" i="5"/>
  <c r="E27" i="5"/>
  <c r="E29" i="5"/>
  <c r="E31" i="5"/>
  <c r="E33" i="5"/>
  <c r="D8" i="5"/>
  <c r="D10" i="5"/>
  <c r="D12" i="5"/>
  <c r="D14" i="5"/>
  <c r="D16" i="5"/>
  <c r="D18" i="5"/>
  <c r="D20" i="5"/>
  <c r="D22" i="5"/>
  <c r="D24" i="5"/>
  <c r="D26" i="5"/>
  <c r="D28" i="5"/>
  <c r="D30" i="5"/>
  <c r="D32" i="5"/>
  <c r="D34" i="5"/>
  <c r="E35" i="5"/>
  <c r="D2" i="5"/>
  <c r="D4" i="5"/>
  <c r="D6" i="5"/>
  <c r="E3" i="4"/>
  <c r="E5" i="4"/>
  <c r="E7" i="4"/>
  <c r="E9" i="4"/>
  <c r="E11" i="4"/>
  <c r="E13" i="4"/>
  <c r="E15" i="4"/>
  <c r="E17" i="4"/>
  <c r="E19" i="4"/>
  <c r="E21" i="4"/>
  <c r="E23" i="4"/>
  <c r="E25" i="4"/>
  <c r="E27" i="4"/>
  <c r="E29" i="4"/>
  <c r="E31" i="4"/>
  <c r="E33" i="4"/>
  <c r="E35" i="4"/>
  <c r="E37" i="4"/>
  <c r="E39" i="4"/>
  <c r="E41" i="4"/>
  <c r="E43" i="4"/>
  <c r="E45" i="4"/>
  <c r="E47" i="4"/>
  <c r="E49" i="4"/>
  <c r="E51" i="4"/>
  <c r="E53" i="4"/>
  <c r="D2" i="4"/>
  <c r="D4" i="4"/>
  <c r="D8" i="4"/>
  <c r="D12" i="4"/>
  <c r="D6" i="4"/>
  <c r="D10" i="4"/>
  <c r="D14" i="4"/>
  <c r="D30" i="4"/>
  <c r="D32" i="4"/>
  <c r="D36" i="4"/>
  <c r="D40" i="4"/>
  <c r="D42" i="4"/>
  <c r="E16" i="4"/>
  <c r="E18" i="4"/>
  <c r="E20" i="4"/>
  <c r="E22" i="4"/>
  <c r="E24" i="4"/>
  <c r="E26" i="4"/>
  <c r="E28" i="4"/>
  <c r="E34" i="4"/>
  <c r="E38" i="4"/>
  <c r="E44" i="4"/>
  <c r="E46" i="4"/>
  <c r="E48" i="4"/>
  <c r="E50" i="4"/>
  <c r="E52" i="4"/>
  <c r="E54" i="4"/>
  <c r="D2" i="3"/>
  <c r="D4" i="3"/>
  <c r="D8" i="3"/>
  <c r="D12" i="3"/>
  <c r="D14" i="3"/>
  <c r="D18" i="3"/>
  <c r="D26" i="3"/>
  <c r="D30" i="3"/>
  <c r="D34" i="3"/>
  <c r="D38" i="3"/>
  <c r="E6" i="3"/>
  <c r="E10" i="3"/>
  <c r="E16" i="3"/>
  <c r="E20" i="3"/>
  <c r="E22" i="3"/>
  <c r="E24" i="3"/>
  <c r="E28" i="3"/>
  <c r="E32" i="3"/>
  <c r="E36" i="3"/>
  <c r="E40" i="3"/>
  <c r="D41" i="3"/>
  <c r="E42" i="3"/>
  <c r="C3" i="1"/>
  <c r="F3" i="1" s="1"/>
  <c r="C4" i="1"/>
  <c r="F4" i="1" s="1"/>
  <c r="C5" i="1"/>
  <c r="F5" i="1" s="1"/>
  <c r="C6" i="1"/>
  <c r="F6" i="1" s="1"/>
  <c r="C7" i="1"/>
  <c r="F7" i="1" s="1"/>
  <c r="C8" i="1"/>
  <c r="F8" i="1" s="1"/>
  <c r="C9" i="1"/>
  <c r="F9" i="1" s="1"/>
  <c r="C10" i="1"/>
  <c r="F10" i="1" s="1"/>
  <c r="C11" i="1"/>
  <c r="F11" i="1" s="1"/>
  <c r="C12" i="1"/>
  <c r="F12" i="1" s="1"/>
  <c r="C13" i="1"/>
  <c r="F13" i="1" s="1"/>
  <c r="C14" i="1"/>
  <c r="F14" i="1" s="1"/>
  <c r="C15" i="1"/>
  <c r="F15" i="1" s="1"/>
  <c r="C16" i="1"/>
  <c r="F16" i="1" s="1"/>
  <c r="C17" i="1"/>
  <c r="F17" i="1" s="1"/>
  <c r="C18" i="1"/>
  <c r="F18" i="1" s="1"/>
  <c r="C19" i="1"/>
  <c r="F19" i="1" s="1"/>
  <c r="C20" i="1"/>
  <c r="F20" i="1" s="1"/>
  <c r="C21" i="1"/>
  <c r="F21" i="1" s="1"/>
  <c r="C22" i="1"/>
  <c r="F22" i="1" s="1"/>
  <c r="C23" i="1"/>
  <c r="F23" i="1" s="1"/>
  <c r="C24" i="1"/>
  <c r="F24" i="1" s="1"/>
  <c r="C25" i="1"/>
  <c r="F25" i="1" s="1"/>
  <c r="C26" i="1"/>
  <c r="F26" i="1" s="1"/>
  <c r="C27" i="1"/>
  <c r="F27" i="1" s="1"/>
  <c r="C28" i="1"/>
  <c r="F28" i="1" s="1"/>
  <c r="C29" i="1"/>
  <c r="F29" i="1" s="1"/>
  <c r="C30" i="1"/>
  <c r="F30" i="1" s="1"/>
  <c r="C31" i="1"/>
  <c r="F31" i="1" s="1"/>
  <c r="C32" i="1"/>
  <c r="F32" i="1" s="1"/>
  <c r="C33" i="1"/>
  <c r="F33" i="1" s="1"/>
  <c r="C34" i="1"/>
  <c r="F34" i="1" s="1"/>
  <c r="C35" i="1"/>
  <c r="F35" i="1" s="1"/>
  <c r="C36" i="1"/>
  <c r="F36" i="1" s="1"/>
  <c r="C37" i="1"/>
  <c r="F37" i="1" s="1"/>
  <c r="C38" i="1"/>
  <c r="F38" i="1" s="1"/>
  <c r="C39" i="1"/>
  <c r="F39" i="1" s="1"/>
  <c r="C40" i="1"/>
  <c r="F40" i="1" s="1"/>
  <c r="C41" i="1"/>
  <c r="F41" i="1" s="1"/>
  <c r="C42" i="1"/>
  <c r="F42" i="1" s="1"/>
  <c r="C43" i="1"/>
  <c r="F43" i="1" s="1"/>
  <c r="C44" i="1"/>
  <c r="F44" i="1" s="1"/>
  <c r="C45" i="1"/>
  <c r="F45" i="1" s="1"/>
  <c r="C46" i="1"/>
  <c r="F46" i="1" s="1"/>
  <c r="C47" i="1"/>
  <c r="F47" i="1" s="1"/>
  <c r="C48" i="1"/>
  <c r="F48" i="1" s="1"/>
  <c r="C49" i="1"/>
  <c r="F49" i="1" s="1"/>
  <c r="C50" i="1"/>
  <c r="F50" i="1" s="1"/>
  <c r="C51" i="1"/>
  <c r="F51" i="1" s="1"/>
  <c r="C52" i="1"/>
  <c r="F52" i="1" s="1"/>
  <c r="C53" i="1"/>
  <c r="F53" i="1" s="1"/>
  <c r="C54" i="1"/>
  <c r="F54" i="1" s="1"/>
  <c r="C55" i="1"/>
  <c r="F55" i="1" s="1"/>
  <c r="C56" i="1"/>
  <c r="F56" i="1" s="1"/>
  <c r="C57" i="1"/>
  <c r="F57" i="1" s="1"/>
  <c r="C58" i="1"/>
  <c r="F58" i="1" s="1"/>
  <c r="C59" i="1"/>
  <c r="F59" i="1" s="1"/>
  <c r="C60" i="1"/>
  <c r="F60" i="1" s="1"/>
  <c r="C61" i="1"/>
  <c r="F61" i="1" s="1"/>
  <c r="C62" i="1"/>
  <c r="F62" i="1" s="1"/>
  <c r="C63" i="1"/>
  <c r="F63" i="1" s="1"/>
  <c r="C64" i="1"/>
  <c r="F64" i="1" s="1"/>
  <c r="C65" i="1"/>
  <c r="F65" i="1" s="1"/>
  <c r="C66" i="1"/>
  <c r="F66" i="1" s="1"/>
  <c r="C67" i="1"/>
  <c r="F67" i="1" s="1"/>
  <c r="C68" i="1"/>
  <c r="F68" i="1" s="1"/>
  <c r="C69" i="1"/>
  <c r="F69" i="1" s="1"/>
  <c r="C70" i="1"/>
  <c r="F70" i="1" s="1"/>
  <c r="C71" i="1"/>
  <c r="F71" i="1" s="1"/>
  <c r="C72" i="1"/>
  <c r="F72" i="1" s="1"/>
  <c r="C73" i="1"/>
  <c r="F73" i="1" s="1"/>
  <c r="C74" i="1"/>
  <c r="F74" i="1" s="1"/>
  <c r="C75" i="1"/>
  <c r="F75" i="1" s="1"/>
  <c r="C76" i="1"/>
  <c r="F76" i="1" s="1"/>
  <c r="C77" i="1"/>
  <c r="F77" i="1" s="1"/>
  <c r="C78" i="1"/>
  <c r="F78" i="1" s="1"/>
  <c r="C79" i="1"/>
  <c r="F79" i="1" s="1"/>
  <c r="C80" i="1"/>
  <c r="F80" i="1" s="1"/>
  <c r="C81" i="1"/>
  <c r="F81" i="1" s="1"/>
  <c r="C82" i="1"/>
  <c r="F82" i="1" s="1"/>
  <c r="C83" i="1"/>
  <c r="F83" i="1" s="1"/>
  <c r="C84" i="1"/>
  <c r="F84" i="1" s="1"/>
  <c r="C85" i="1"/>
  <c r="F85" i="1" s="1"/>
  <c r="C86" i="1"/>
  <c r="F86" i="1" s="1"/>
  <c r="C87" i="1"/>
  <c r="F87" i="1" s="1"/>
  <c r="C88" i="1"/>
  <c r="F88" i="1" s="1"/>
  <c r="C89" i="1"/>
  <c r="F89" i="1" s="1"/>
  <c r="C90" i="1"/>
  <c r="F90" i="1" s="1"/>
  <c r="C91" i="1"/>
  <c r="F91" i="1" s="1"/>
  <c r="C92" i="1"/>
  <c r="F92" i="1" s="1"/>
  <c r="C93" i="1"/>
  <c r="F93" i="1" s="1"/>
  <c r="C94" i="1"/>
  <c r="F94" i="1" s="1"/>
  <c r="C95" i="1"/>
  <c r="F95" i="1" s="1"/>
  <c r="C96" i="1"/>
  <c r="F96" i="1" s="1"/>
  <c r="C97" i="1"/>
  <c r="F97" i="1" s="1"/>
  <c r="C98" i="1"/>
  <c r="F98" i="1" s="1"/>
  <c r="C99" i="1"/>
  <c r="F99" i="1" s="1"/>
  <c r="C100" i="1"/>
  <c r="F100" i="1" s="1"/>
  <c r="C101" i="1"/>
  <c r="F101" i="1" s="1"/>
  <c r="C102" i="1"/>
  <c r="F102" i="1" s="1"/>
  <c r="C103" i="1"/>
  <c r="F103" i="1" s="1"/>
  <c r="C104" i="1"/>
  <c r="F104" i="1" s="1"/>
  <c r="C105" i="1"/>
  <c r="F105" i="1" s="1"/>
  <c r="C106" i="1"/>
  <c r="F106" i="1" s="1"/>
  <c r="C107" i="1"/>
  <c r="F107" i="1" s="1"/>
  <c r="C108" i="1"/>
  <c r="F108" i="1" s="1"/>
  <c r="C109" i="1"/>
  <c r="F109" i="1" s="1"/>
  <c r="C110" i="1"/>
  <c r="F110" i="1" s="1"/>
  <c r="C111" i="1"/>
  <c r="F111" i="1" s="1"/>
  <c r="C112" i="1"/>
  <c r="F112" i="1" s="1"/>
  <c r="C113" i="1"/>
  <c r="F113" i="1" s="1"/>
  <c r="C114" i="1"/>
  <c r="F114" i="1" s="1"/>
  <c r="C115" i="1"/>
  <c r="F115" i="1" s="1"/>
  <c r="C116" i="1"/>
  <c r="F116" i="1" s="1"/>
  <c r="C117" i="1"/>
  <c r="F117" i="1" s="1"/>
  <c r="C118" i="1"/>
  <c r="F118" i="1" s="1"/>
  <c r="C119" i="1"/>
  <c r="F119" i="1" s="1"/>
  <c r="C120" i="1"/>
  <c r="F120" i="1" s="1"/>
  <c r="C121" i="1"/>
  <c r="F121" i="1" s="1"/>
  <c r="C122" i="1"/>
  <c r="F122" i="1" s="1"/>
  <c r="C123" i="1"/>
  <c r="F123" i="1" s="1"/>
  <c r="C124" i="1"/>
  <c r="F124" i="1" s="1"/>
  <c r="C125" i="1"/>
  <c r="F125" i="1" s="1"/>
  <c r="C126" i="1"/>
  <c r="F126" i="1" s="1"/>
  <c r="C127" i="1"/>
  <c r="F127" i="1" s="1"/>
  <c r="C128" i="1"/>
  <c r="F128" i="1" s="1"/>
  <c r="C129" i="1"/>
  <c r="F129" i="1" s="1"/>
  <c r="C130" i="1"/>
  <c r="F130" i="1" s="1"/>
  <c r="C131" i="1"/>
  <c r="F131" i="1" s="1"/>
  <c r="C132" i="1"/>
  <c r="F132" i="1" s="1"/>
  <c r="C133" i="1"/>
  <c r="F133" i="1" s="1"/>
  <c r="C134" i="1"/>
  <c r="F134" i="1" s="1"/>
  <c r="C135" i="1"/>
  <c r="F135" i="1" s="1"/>
  <c r="C136" i="1"/>
  <c r="F136" i="1" s="1"/>
  <c r="C137" i="1"/>
  <c r="F137" i="1" s="1"/>
  <c r="C138" i="1"/>
  <c r="F138" i="1" s="1"/>
  <c r="C139" i="1"/>
  <c r="F139" i="1" s="1"/>
  <c r="C140" i="1"/>
  <c r="F140" i="1" s="1"/>
  <c r="C141" i="1"/>
  <c r="F141" i="1" s="1"/>
  <c r="C142" i="1"/>
  <c r="F142" i="1" s="1"/>
  <c r="C143" i="1"/>
  <c r="F143" i="1" s="1"/>
  <c r="C144" i="1"/>
  <c r="F144" i="1" s="1"/>
  <c r="C145" i="1"/>
  <c r="F145" i="1" s="1"/>
  <c r="C146" i="1"/>
  <c r="F146" i="1" s="1"/>
  <c r="C147" i="1"/>
  <c r="F147" i="1" s="1"/>
  <c r="C148" i="1"/>
  <c r="F148" i="1" s="1"/>
  <c r="C149" i="1"/>
  <c r="F149" i="1" s="1"/>
  <c r="C150" i="1"/>
  <c r="F150" i="1" s="1"/>
  <c r="C151" i="1"/>
  <c r="F151" i="1" s="1"/>
  <c r="C152" i="1"/>
  <c r="F152" i="1" s="1"/>
  <c r="C153" i="1"/>
  <c r="F153" i="1" s="1"/>
  <c r="C154" i="1"/>
  <c r="F154" i="1" s="1"/>
  <c r="C155" i="1"/>
  <c r="F155" i="1" s="1"/>
  <c r="C156" i="1"/>
  <c r="F156" i="1" s="1"/>
  <c r="C157" i="1"/>
  <c r="F157" i="1" s="1"/>
  <c r="C158" i="1"/>
  <c r="F158" i="1" s="1"/>
  <c r="C159" i="1"/>
  <c r="F159" i="1" s="1"/>
  <c r="C160" i="1"/>
  <c r="F160" i="1" s="1"/>
  <c r="C161" i="1"/>
  <c r="F161" i="1" s="1"/>
  <c r="C162" i="1"/>
  <c r="F162" i="1" s="1"/>
  <c r="C163" i="1"/>
  <c r="F163" i="1" s="1"/>
  <c r="C164" i="1"/>
  <c r="F164" i="1" s="1"/>
  <c r="C165" i="1"/>
  <c r="F165" i="1" s="1"/>
  <c r="C166" i="1"/>
  <c r="F166" i="1" s="1"/>
  <c r="C167" i="1"/>
  <c r="F167" i="1" s="1"/>
  <c r="C168" i="1"/>
  <c r="F168" i="1" s="1"/>
  <c r="C169" i="1"/>
  <c r="F169" i="1" s="1"/>
  <c r="C170" i="1"/>
  <c r="F170" i="1" s="1"/>
  <c r="C171" i="1"/>
  <c r="F171" i="1" s="1"/>
  <c r="C172" i="1"/>
  <c r="F172" i="1" s="1"/>
  <c r="C173" i="1"/>
  <c r="F173" i="1" s="1"/>
  <c r="C174" i="1"/>
  <c r="F174" i="1" s="1"/>
  <c r="C175" i="1"/>
  <c r="F175" i="1" s="1"/>
  <c r="C176" i="1"/>
  <c r="F176" i="1" s="1"/>
  <c r="C177" i="1"/>
  <c r="F177" i="1" s="1"/>
  <c r="C178" i="1"/>
  <c r="F178" i="1" s="1"/>
  <c r="C179" i="1"/>
  <c r="F179" i="1" s="1"/>
  <c r="C180" i="1"/>
  <c r="F180" i="1" s="1"/>
  <c r="C181" i="1"/>
  <c r="F181" i="1" s="1"/>
  <c r="C182" i="1"/>
  <c r="F182" i="1" s="1"/>
  <c r="C183" i="1"/>
  <c r="F183" i="1" s="1"/>
  <c r="C184" i="1"/>
  <c r="F184" i="1" s="1"/>
  <c r="C185" i="1"/>
  <c r="F185" i="1" s="1"/>
  <c r="C186" i="1"/>
  <c r="F186" i="1" s="1"/>
  <c r="C187" i="1"/>
  <c r="F187" i="1" s="1"/>
  <c r="C188" i="1"/>
  <c r="F188" i="1" s="1"/>
  <c r="C189" i="1"/>
  <c r="F189" i="1" s="1"/>
  <c r="C190" i="1"/>
  <c r="F190" i="1" s="1"/>
  <c r="C191" i="1"/>
  <c r="F191" i="1" s="1"/>
  <c r="C192" i="1"/>
  <c r="F192" i="1" s="1"/>
  <c r="C193" i="1"/>
  <c r="F193" i="1" s="1"/>
  <c r="C194" i="1"/>
  <c r="F194" i="1" s="1"/>
  <c r="C195" i="1"/>
  <c r="F195" i="1" s="1"/>
  <c r="C196" i="1"/>
  <c r="F196" i="1" s="1"/>
  <c r="C197" i="1"/>
  <c r="F197" i="1" s="1"/>
  <c r="C198" i="1"/>
  <c r="F198" i="1" s="1"/>
  <c r="C199" i="1"/>
  <c r="F199" i="1" s="1"/>
  <c r="C200" i="1"/>
  <c r="F200" i="1" s="1"/>
  <c r="C201" i="1"/>
  <c r="F201" i="1" s="1"/>
  <c r="C202" i="1"/>
  <c r="F202" i="1" s="1"/>
  <c r="C203" i="1"/>
  <c r="F203" i="1" s="1"/>
  <c r="C204" i="1"/>
  <c r="F204" i="1" s="1"/>
  <c r="C205" i="1"/>
  <c r="F205" i="1" s="1"/>
  <c r="C206" i="1"/>
  <c r="F206" i="1" s="1"/>
  <c r="C207" i="1"/>
  <c r="F207" i="1" s="1"/>
  <c r="C208" i="1"/>
  <c r="F208" i="1" s="1"/>
  <c r="C209" i="1"/>
  <c r="F209" i="1" s="1"/>
  <c r="C210" i="1"/>
  <c r="F210" i="1" s="1"/>
  <c r="C211" i="1"/>
  <c r="F211" i="1" s="1"/>
  <c r="C212" i="1"/>
  <c r="F212" i="1" s="1"/>
  <c r="C213" i="1"/>
  <c r="F213" i="1" s="1"/>
  <c r="C214" i="1"/>
  <c r="F214" i="1" s="1"/>
  <c r="C215" i="1"/>
  <c r="F215" i="1" s="1"/>
  <c r="C216" i="1"/>
  <c r="F216" i="1" s="1"/>
  <c r="C217" i="1"/>
  <c r="F217" i="1" s="1"/>
  <c r="C218" i="1"/>
  <c r="F218" i="1" s="1"/>
  <c r="C219" i="1"/>
  <c r="F219" i="1" s="1"/>
  <c r="C220" i="1"/>
  <c r="F220" i="1" s="1"/>
  <c r="C221" i="1"/>
  <c r="F221" i="1" s="1"/>
  <c r="C222" i="1"/>
  <c r="F222" i="1" s="1"/>
  <c r="C223" i="1"/>
  <c r="F223" i="1" s="1"/>
  <c r="C224" i="1"/>
  <c r="F224" i="1" s="1"/>
  <c r="C225" i="1"/>
  <c r="F225" i="1" s="1"/>
  <c r="C226" i="1"/>
  <c r="F226" i="1" s="1"/>
  <c r="C227" i="1"/>
  <c r="F227" i="1" s="1"/>
  <c r="C228" i="1"/>
  <c r="F228" i="1" s="1"/>
  <c r="C229" i="1"/>
  <c r="F229" i="1" s="1"/>
  <c r="C230" i="1"/>
  <c r="F230" i="1" s="1"/>
  <c r="C231" i="1"/>
  <c r="F231" i="1" s="1"/>
  <c r="C232" i="1"/>
  <c r="F232" i="1" s="1"/>
  <c r="C233" i="1"/>
  <c r="F233" i="1" s="1"/>
  <c r="C234" i="1"/>
  <c r="F234" i="1" s="1"/>
  <c r="C235" i="1"/>
  <c r="F235" i="1" s="1"/>
  <c r="C236" i="1"/>
  <c r="F236" i="1" s="1"/>
  <c r="C237" i="1"/>
  <c r="F237" i="1" s="1"/>
  <c r="C238" i="1"/>
  <c r="F238" i="1" s="1"/>
  <c r="C239" i="1"/>
  <c r="F239" i="1" s="1"/>
  <c r="C240" i="1"/>
  <c r="F240" i="1" s="1"/>
  <c r="C241" i="1"/>
  <c r="F241" i="1" s="1"/>
  <c r="C242" i="1"/>
  <c r="F242" i="1" s="1"/>
  <c r="C243" i="1"/>
  <c r="F243" i="1" s="1"/>
  <c r="C244" i="1"/>
  <c r="F244" i="1" s="1"/>
  <c r="C245" i="1"/>
  <c r="F245" i="1" s="1"/>
  <c r="C246" i="1"/>
  <c r="F246" i="1" s="1"/>
  <c r="C247" i="1"/>
  <c r="F247" i="1" s="1"/>
  <c r="C248" i="1"/>
  <c r="F248" i="1" s="1"/>
  <c r="C249" i="1"/>
  <c r="F249" i="1" s="1"/>
  <c r="C250" i="1"/>
  <c r="F250" i="1" s="1"/>
  <c r="C251" i="1"/>
  <c r="F251" i="1" s="1"/>
  <c r="C252" i="1"/>
  <c r="F252" i="1" s="1"/>
  <c r="C253" i="1"/>
  <c r="F253" i="1" s="1"/>
  <c r="C254" i="1"/>
  <c r="F254" i="1" s="1"/>
  <c r="C255" i="1"/>
  <c r="F255" i="1" s="1"/>
  <c r="C256" i="1"/>
  <c r="F256" i="1" s="1"/>
  <c r="C257" i="1"/>
  <c r="F257" i="1" s="1"/>
  <c r="C258" i="1"/>
  <c r="F258" i="1" s="1"/>
  <c r="C259" i="1"/>
  <c r="F259" i="1" s="1"/>
  <c r="C260" i="1"/>
  <c r="F260" i="1" s="1"/>
  <c r="C261" i="1"/>
  <c r="F261" i="1" s="1"/>
  <c r="C262" i="1"/>
  <c r="F262" i="1" s="1"/>
  <c r="C263" i="1"/>
  <c r="F263" i="1" s="1"/>
  <c r="C264" i="1"/>
  <c r="F264" i="1" s="1"/>
  <c r="C265" i="1"/>
  <c r="F265" i="1" s="1"/>
  <c r="C266" i="1"/>
  <c r="F266" i="1" s="1"/>
  <c r="C267" i="1"/>
  <c r="F267" i="1" s="1"/>
  <c r="C268" i="1"/>
  <c r="F268" i="1" s="1"/>
  <c r="C269" i="1"/>
  <c r="F269" i="1" s="1"/>
  <c r="C270" i="1"/>
  <c r="F270" i="1" s="1"/>
  <c r="C271" i="1"/>
  <c r="F271" i="1" s="1"/>
  <c r="C272" i="1"/>
  <c r="F272" i="1" s="1"/>
  <c r="C273" i="1"/>
  <c r="F273" i="1" s="1"/>
  <c r="C274" i="1"/>
  <c r="F274" i="1" s="1"/>
  <c r="C275" i="1"/>
  <c r="F275" i="1" s="1"/>
  <c r="C276" i="1"/>
  <c r="F276" i="1" s="1"/>
  <c r="C277" i="1"/>
  <c r="F277" i="1" s="1"/>
  <c r="C278" i="1"/>
  <c r="F278" i="1" s="1"/>
  <c r="C279" i="1"/>
  <c r="F279" i="1" s="1"/>
  <c r="C280" i="1"/>
  <c r="F280" i="1" s="1"/>
  <c r="C281" i="1"/>
  <c r="F281" i="1" s="1"/>
  <c r="C282" i="1"/>
  <c r="F282" i="1" s="1"/>
  <c r="C283" i="1"/>
  <c r="F283" i="1" s="1"/>
  <c r="C284" i="1"/>
  <c r="F284" i="1" s="1"/>
  <c r="C285" i="1"/>
  <c r="F285" i="1" s="1"/>
  <c r="C286" i="1"/>
  <c r="F286" i="1" s="1"/>
  <c r="C287" i="1"/>
  <c r="F287" i="1" s="1"/>
  <c r="C288" i="1"/>
  <c r="F288" i="1" s="1"/>
  <c r="C289" i="1"/>
  <c r="F289" i="1" s="1"/>
  <c r="C290" i="1"/>
  <c r="F290" i="1" s="1"/>
  <c r="C291" i="1"/>
  <c r="F291" i="1" s="1"/>
  <c r="C292" i="1"/>
  <c r="F292" i="1" s="1"/>
  <c r="C293" i="1"/>
  <c r="F293" i="1" s="1"/>
  <c r="C294" i="1"/>
  <c r="F294" i="1" s="1"/>
  <c r="C295" i="1"/>
  <c r="F295" i="1" s="1"/>
  <c r="C296" i="1"/>
  <c r="F296" i="1" s="1"/>
  <c r="C297" i="1"/>
  <c r="F297" i="1" s="1"/>
  <c r="C298" i="1"/>
  <c r="F298" i="1" s="1"/>
  <c r="C299" i="1"/>
  <c r="F299" i="1" s="1"/>
  <c r="C300" i="1"/>
  <c r="F300" i="1" s="1"/>
  <c r="C301" i="1"/>
  <c r="F301" i="1" s="1"/>
  <c r="C302" i="1"/>
  <c r="F302" i="1" s="1"/>
  <c r="C303" i="1"/>
  <c r="F303" i="1" s="1"/>
  <c r="C304" i="1"/>
  <c r="F304" i="1" s="1"/>
  <c r="C305" i="1"/>
  <c r="F305" i="1" s="1"/>
  <c r="C306" i="1"/>
  <c r="F306" i="1" s="1"/>
  <c r="C307" i="1"/>
  <c r="F307" i="1" s="1"/>
  <c r="C308" i="1"/>
  <c r="F308" i="1" s="1"/>
  <c r="C309" i="1"/>
  <c r="F309" i="1" s="1"/>
  <c r="C310" i="1"/>
  <c r="F310" i="1" s="1"/>
  <c r="C311" i="1"/>
  <c r="F311" i="1" s="1"/>
  <c r="C312" i="1"/>
  <c r="F312" i="1" s="1"/>
  <c r="C313" i="1"/>
  <c r="F313" i="1" s="1"/>
  <c r="C314" i="1"/>
  <c r="F314" i="1" s="1"/>
  <c r="C315" i="1"/>
  <c r="F315" i="1" s="1"/>
  <c r="C316" i="1"/>
  <c r="F316" i="1" s="1"/>
  <c r="C317" i="1"/>
  <c r="F317" i="1" s="1"/>
  <c r="C318" i="1"/>
  <c r="F318" i="1" s="1"/>
  <c r="C319" i="1"/>
  <c r="F319" i="1" s="1"/>
  <c r="C320" i="1"/>
  <c r="F320" i="1" s="1"/>
  <c r="C321" i="1"/>
  <c r="F321" i="1" s="1"/>
  <c r="C322" i="1"/>
  <c r="F322" i="1" s="1"/>
  <c r="C323" i="1"/>
  <c r="F323" i="1" s="1"/>
  <c r="C324" i="1"/>
  <c r="F324" i="1" s="1"/>
  <c r="C325" i="1"/>
  <c r="F325" i="1" s="1"/>
  <c r="C326" i="1"/>
  <c r="F326" i="1" s="1"/>
  <c r="C327" i="1"/>
  <c r="F327" i="1" s="1"/>
  <c r="C328" i="1"/>
  <c r="F328" i="1" s="1"/>
  <c r="C329" i="1"/>
  <c r="F329" i="1" s="1"/>
  <c r="C330" i="1"/>
  <c r="F330" i="1" s="1"/>
  <c r="C331" i="1"/>
  <c r="F331" i="1" s="1"/>
  <c r="C332" i="1"/>
  <c r="F332" i="1" s="1"/>
  <c r="C333" i="1"/>
  <c r="F333" i="1" s="1"/>
  <c r="C334" i="1"/>
  <c r="F334" i="1" s="1"/>
  <c r="C335" i="1"/>
  <c r="F335" i="1" s="1"/>
  <c r="C336" i="1"/>
  <c r="F336" i="1" s="1"/>
  <c r="C337" i="1"/>
  <c r="F337" i="1" s="1"/>
  <c r="C338" i="1"/>
  <c r="F338" i="1" s="1"/>
  <c r="C339" i="1"/>
  <c r="F339" i="1" s="1"/>
  <c r="C340" i="1"/>
  <c r="F340" i="1" s="1"/>
  <c r="C341" i="1"/>
  <c r="F341" i="1" s="1"/>
  <c r="C342" i="1"/>
  <c r="F342" i="1" s="1"/>
  <c r="C343" i="1"/>
  <c r="F343" i="1" s="1"/>
  <c r="C344" i="1"/>
  <c r="F344" i="1" s="1"/>
  <c r="C345" i="1"/>
  <c r="F345" i="1" s="1"/>
  <c r="C346" i="1"/>
  <c r="F346" i="1" s="1"/>
  <c r="C347" i="1"/>
  <c r="F347" i="1" s="1"/>
  <c r="C348" i="1"/>
  <c r="F348" i="1" s="1"/>
  <c r="C349" i="1"/>
  <c r="F349" i="1" s="1"/>
  <c r="C350" i="1"/>
  <c r="F350" i="1" s="1"/>
  <c r="C351" i="1"/>
  <c r="F351" i="1" s="1"/>
  <c r="C352" i="1"/>
  <c r="F352" i="1" s="1"/>
  <c r="C353" i="1"/>
  <c r="F353" i="1" s="1"/>
  <c r="C354" i="1"/>
  <c r="F354" i="1" s="1"/>
  <c r="C355" i="1"/>
  <c r="F355" i="1" s="1"/>
  <c r="C356" i="1"/>
  <c r="F356" i="1" s="1"/>
  <c r="C357" i="1"/>
  <c r="F357" i="1" s="1"/>
  <c r="C358" i="1"/>
  <c r="F358" i="1" s="1"/>
  <c r="C359" i="1"/>
  <c r="F359" i="1" s="1"/>
  <c r="C360" i="1"/>
  <c r="F360" i="1" s="1"/>
  <c r="C361" i="1"/>
  <c r="F361" i="1" s="1"/>
  <c r="C362" i="1"/>
  <c r="F362" i="1" s="1"/>
  <c r="C363" i="1"/>
  <c r="F363" i="1" s="1"/>
  <c r="C364" i="1"/>
  <c r="F364" i="1" s="1"/>
  <c r="C365" i="1"/>
  <c r="F365" i="1" s="1"/>
  <c r="C366" i="1"/>
  <c r="F366" i="1" s="1"/>
  <c r="C367" i="1"/>
  <c r="F367" i="1" s="1"/>
  <c r="C368" i="1"/>
  <c r="F368" i="1" s="1"/>
  <c r="C369" i="1"/>
  <c r="F369" i="1" s="1"/>
  <c r="C370" i="1"/>
  <c r="F370" i="1" s="1"/>
  <c r="C371" i="1"/>
  <c r="F371" i="1" s="1"/>
  <c r="C372" i="1"/>
  <c r="F372" i="1" s="1"/>
  <c r="C373" i="1"/>
  <c r="F373" i="1" s="1"/>
  <c r="C374" i="1"/>
  <c r="F374" i="1" s="1"/>
  <c r="C375" i="1"/>
  <c r="F375" i="1" s="1"/>
  <c r="C376" i="1"/>
  <c r="F376" i="1" s="1"/>
  <c r="C377" i="1"/>
  <c r="F377" i="1" s="1"/>
  <c r="C378" i="1"/>
  <c r="F378" i="1" s="1"/>
  <c r="C379" i="1"/>
  <c r="F379" i="1" s="1"/>
  <c r="C380" i="1"/>
  <c r="F380" i="1" s="1"/>
  <c r="C381" i="1"/>
  <c r="F381" i="1" s="1"/>
  <c r="C382" i="1"/>
  <c r="F382" i="1" s="1"/>
  <c r="C383" i="1"/>
  <c r="F383" i="1" s="1"/>
  <c r="C384" i="1"/>
  <c r="F384" i="1" s="1"/>
  <c r="C385" i="1"/>
  <c r="F385" i="1" s="1"/>
  <c r="C386" i="1"/>
  <c r="F386" i="1" s="1"/>
  <c r="C387" i="1"/>
  <c r="F387" i="1" s="1"/>
  <c r="C388" i="1"/>
  <c r="F388" i="1" s="1"/>
  <c r="C389" i="1"/>
  <c r="F389" i="1" s="1"/>
  <c r="C390" i="1"/>
  <c r="F390" i="1" s="1"/>
  <c r="C391" i="1"/>
  <c r="F391" i="1" s="1"/>
  <c r="C392" i="1"/>
  <c r="F392" i="1" s="1"/>
  <c r="C393" i="1"/>
  <c r="F393" i="1" s="1"/>
  <c r="C394" i="1"/>
  <c r="F394" i="1" s="1"/>
  <c r="C395" i="1"/>
  <c r="F395" i="1" s="1"/>
  <c r="C396" i="1"/>
  <c r="F396" i="1" s="1"/>
  <c r="C397" i="1"/>
  <c r="F397" i="1" s="1"/>
  <c r="C398" i="1"/>
  <c r="F398" i="1" s="1"/>
  <c r="C399" i="1"/>
  <c r="F399" i="1" s="1"/>
  <c r="C400" i="1"/>
  <c r="F400" i="1" s="1"/>
  <c r="C401" i="1"/>
  <c r="F401" i="1" s="1"/>
  <c r="C402" i="1"/>
  <c r="F402" i="1" s="1"/>
  <c r="C403" i="1"/>
  <c r="F403" i="1" s="1"/>
  <c r="C404" i="1"/>
  <c r="F404" i="1" s="1"/>
  <c r="C405" i="1"/>
  <c r="F405" i="1" s="1"/>
  <c r="C406" i="1"/>
  <c r="F406" i="1" s="1"/>
  <c r="C407" i="1"/>
  <c r="F407" i="1" s="1"/>
  <c r="C408" i="1"/>
  <c r="F408" i="1" s="1"/>
  <c r="C409" i="1"/>
  <c r="F409" i="1" s="1"/>
  <c r="C410" i="1"/>
  <c r="F410" i="1" s="1"/>
  <c r="C411" i="1"/>
  <c r="F411" i="1" s="1"/>
  <c r="C412" i="1"/>
  <c r="F412" i="1" s="1"/>
  <c r="C413" i="1"/>
  <c r="F413" i="1" s="1"/>
  <c r="C414" i="1"/>
  <c r="F414" i="1" s="1"/>
  <c r="C415" i="1"/>
  <c r="F415" i="1" s="1"/>
  <c r="C416" i="1"/>
  <c r="F416" i="1" s="1"/>
  <c r="C417" i="1"/>
  <c r="F417" i="1" s="1"/>
  <c r="C418" i="1"/>
  <c r="F418" i="1" s="1"/>
  <c r="C419" i="1"/>
  <c r="F419" i="1" s="1"/>
  <c r="C420" i="1"/>
  <c r="F420" i="1" s="1"/>
  <c r="C421" i="1"/>
  <c r="F421" i="1" s="1"/>
  <c r="C422" i="1"/>
  <c r="F422" i="1" s="1"/>
  <c r="C423" i="1"/>
  <c r="F423" i="1" s="1"/>
  <c r="C424" i="1"/>
  <c r="F424" i="1" s="1"/>
  <c r="C425" i="1"/>
  <c r="F425" i="1" s="1"/>
  <c r="C426" i="1"/>
  <c r="F426" i="1" s="1"/>
  <c r="C427" i="1"/>
  <c r="F427" i="1" s="1"/>
  <c r="C428" i="1"/>
  <c r="F428" i="1" s="1"/>
  <c r="C429" i="1"/>
  <c r="F429" i="1" s="1"/>
  <c r="C430" i="1"/>
  <c r="F430" i="1" s="1"/>
  <c r="C431" i="1"/>
  <c r="F431" i="1" s="1"/>
  <c r="C432" i="1"/>
  <c r="F432" i="1" s="1"/>
  <c r="C433" i="1"/>
  <c r="F433" i="1" s="1"/>
  <c r="C434" i="1"/>
  <c r="F434" i="1" s="1"/>
  <c r="C435" i="1"/>
  <c r="F435" i="1" s="1"/>
  <c r="C436" i="1"/>
  <c r="F436" i="1" s="1"/>
  <c r="C437" i="1"/>
  <c r="F437" i="1" s="1"/>
  <c r="C438" i="1"/>
  <c r="F438" i="1" s="1"/>
  <c r="C439" i="1"/>
  <c r="F439" i="1" s="1"/>
  <c r="C440" i="1"/>
  <c r="F440" i="1" s="1"/>
  <c r="C441" i="1"/>
  <c r="F441" i="1" s="1"/>
  <c r="C442" i="1"/>
  <c r="F442" i="1" s="1"/>
  <c r="C443" i="1"/>
  <c r="F443" i="1" s="1"/>
  <c r="C444" i="1"/>
  <c r="F444" i="1" s="1"/>
  <c r="C445" i="1"/>
  <c r="F445" i="1" s="1"/>
  <c r="C446" i="1"/>
  <c r="F446" i="1" s="1"/>
  <c r="C447" i="1"/>
  <c r="F447" i="1" s="1"/>
  <c r="C448" i="1"/>
  <c r="F448" i="1" s="1"/>
  <c r="C449" i="1"/>
  <c r="F449" i="1" s="1"/>
  <c r="C450" i="1"/>
  <c r="F450" i="1" s="1"/>
  <c r="C451" i="1"/>
  <c r="F451" i="1" s="1"/>
  <c r="C452" i="1"/>
  <c r="F452" i="1" s="1"/>
  <c r="C453" i="1"/>
  <c r="F453" i="1" s="1"/>
  <c r="C454" i="1"/>
  <c r="F454" i="1" s="1"/>
  <c r="C455" i="1"/>
  <c r="F455" i="1" s="1"/>
  <c r="C456" i="1"/>
  <c r="F456" i="1" s="1"/>
  <c r="C457" i="1"/>
  <c r="F457" i="1" s="1"/>
  <c r="C458" i="1"/>
  <c r="F458" i="1" s="1"/>
  <c r="C459" i="1"/>
  <c r="F459" i="1" s="1"/>
  <c r="C460" i="1"/>
  <c r="F460" i="1" s="1"/>
  <c r="C461" i="1"/>
  <c r="F461" i="1" s="1"/>
  <c r="C462" i="1"/>
  <c r="F462" i="1" s="1"/>
  <c r="C463" i="1"/>
  <c r="F463" i="1" s="1"/>
  <c r="C464" i="1"/>
  <c r="F464" i="1" s="1"/>
  <c r="C465" i="1"/>
  <c r="F465" i="1" s="1"/>
  <c r="C466" i="1"/>
  <c r="F466" i="1" s="1"/>
  <c r="C467" i="1"/>
  <c r="F467" i="1" s="1"/>
  <c r="C468" i="1"/>
  <c r="F468" i="1" s="1"/>
  <c r="C469" i="1"/>
  <c r="F469" i="1" s="1"/>
  <c r="C470" i="1"/>
  <c r="F470" i="1" s="1"/>
  <c r="C471" i="1"/>
  <c r="F471" i="1" s="1"/>
  <c r="C472" i="1"/>
  <c r="F472" i="1" s="1"/>
  <c r="C473" i="1"/>
  <c r="F473" i="1" s="1"/>
  <c r="C474" i="1"/>
  <c r="F474" i="1" s="1"/>
  <c r="C475" i="1"/>
  <c r="F475" i="1" s="1"/>
  <c r="C476" i="1"/>
  <c r="F476" i="1" s="1"/>
  <c r="C477" i="1"/>
  <c r="F477" i="1" s="1"/>
  <c r="C478" i="1"/>
  <c r="F478" i="1" s="1"/>
  <c r="C479" i="1"/>
  <c r="F479" i="1" s="1"/>
  <c r="C480" i="1"/>
  <c r="F480" i="1" s="1"/>
  <c r="C481" i="1"/>
  <c r="F481" i="1" s="1"/>
  <c r="C482" i="1"/>
  <c r="F482" i="1" s="1"/>
  <c r="C483" i="1"/>
  <c r="F483" i="1" s="1"/>
  <c r="C484" i="1"/>
  <c r="F484" i="1" s="1"/>
  <c r="C485" i="1"/>
  <c r="F485" i="1" s="1"/>
  <c r="C486" i="1"/>
  <c r="F486" i="1" s="1"/>
  <c r="C487" i="1"/>
  <c r="F487" i="1" s="1"/>
  <c r="C488" i="1"/>
  <c r="F488" i="1" s="1"/>
  <c r="C489" i="1"/>
  <c r="F489" i="1" s="1"/>
  <c r="C490" i="1"/>
  <c r="F490" i="1" s="1"/>
  <c r="C491" i="1"/>
  <c r="F491" i="1" s="1"/>
  <c r="C492" i="1"/>
  <c r="F492" i="1" s="1"/>
  <c r="C493" i="1"/>
  <c r="F493" i="1" s="1"/>
  <c r="C494" i="1"/>
  <c r="F494" i="1" s="1"/>
  <c r="C495" i="1"/>
  <c r="F495" i="1" s="1"/>
  <c r="C496" i="1"/>
  <c r="F496" i="1" s="1"/>
  <c r="C497" i="1"/>
  <c r="F497" i="1" s="1"/>
  <c r="C498" i="1"/>
  <c r="F498" i="1" s="1"/>
  <c r="C499" i="1"/>
  <c r="F499" i="1" s="1"/>
  <c r="C500" i="1"/>
  <c r="F500" i="1" s="1"/>
  <c r="C501" i="1"/>
  <c r="F501" i="1" s="1"/>
  <c r="C502" i="1"/>
  <c r="F502" i="1" s="1"/>
  <c r="C503" i="1"/>
  <c r="F503" i="1" s="1"/>
  <c r="C504" i="1"/>
  <c r="F504" i="1" s="1"/>
  <c r="C505" i="1"/>
  <c r="F505" i="1" s="1"/>
  <c r="C506" i="1"/>
  <c r="F506" i="1" s="1"/>
  <c r="C507" i="1"/>
  <c r="F507" i="1" s="1"/>
  <c r="C508" i="1"/>
  <c r="F508" i="1" s="1"/>
  <c r="C509" i="1"/>
  <c r="F509" i="1" s="1"/>
  <c r="C510" i="1"/>
  <c r="F510" i="1" s="1"/>
  <c r="C511" i="1"/>
  <c r="F511" i="1" s="1"/>
  <c r="C512" i="1"/>
  <c r="F512" i="1" s="1"/>
  <c r="C513" i="1"/>
  <c r="F513" i="1" s="1"/>
  <c r="C514" i="1"/>
  <c r="F514" i="1" s="1"/>
  <c r="C515" i="1"/>
  <c r="F515" i="1" s="1"/>
  <c r="C516" i="1"/>
  <c r="F516" i="1" s="1"/>
  <c r="C517" i="1"/>
  <c r="F517" i="1" s="1"/>
  <c r="C518" i="1"/>
  <c r="F518" i="1" s="1"/>
  <c r="C519" i="1"/>
  <c r="F519" i="1" s="1"/>
  <c r="C520" i="1"/>
  <c r="F520" i="1" s="1"/>
  <c r="C521" i="1"/>
  <c r="F521" i="1" s="1"/>
  <c r="C522" i="1"/>
  <c r="F522" i="1" s="1"/>
  <c r="C523" i="1"/>
  <c r="F523" i="1" s="1"/>
  <c r="C524" i="1"/>
  <c r="F524" i="1" s="1"/>
  <c r="C525" i="1"/>
  <c r="F525" i="1" s="1"/>
  <c r="C526" i="1"/>
  <c r="F526" i="1" s="1"/>
  <c r="C527" i="1"/>
  <c r="F527" i="1" s="1"/>
  <c r="C528" i="1"/>
  <c r="F528" i="1" s="1"/>
  <c r="C529" i="1"/>
  <c r="F529" i="1" s="1"/>
  <c r="C530" i="1"/>
  <c r="F530" i="1" s="1"/>
  <c r="C531" i="1"/>
  <c r="F531" i="1" s="1"/>
  <c r="C532" i="1"/>
  <c r="F532" i="1" s="1"/>
  <c r="C533" i="1"/>
  <c r="F533" i="1" s="1"/>
  <c r="C534" i="1"/>
  <c r="F534" i="1" s="1"/>
  <c r="C535" i="1"/>
  <c r="F535" i="1" s="1"/>
  <c r="C536" i="1"/>
  <c r="F536" i="1" s="1"/>
  <c r="C537" i="1"/>
  <c r="F537" i="1" s="1"/>
  <c r="C538" i="1"/>
  <c r="F538" i="1" s="1"/>
  <c r="C539" i="1"/>
  <c r="F539" i="1" s="1"/>
  <c r="C540" i="1"/>
  <c r="F540" i="1" s="1"/>
  <c r="C541" i="1"/>
  <c r="F541" i="1" s="1"/>
  <c r="C542" i="1"/>
  <c r="F542" i="1" s="1"/>
  <c r="C543" i="1"/>
  <c r="F543" i="1" s="1"/>
  <c r="C544" i="1"/>
  <c r="F544" i="1" s="1"/>
  <c r="C545" i="1"/>
  <c r="F545" i="1" s="1"/>
  <c r="C546" i="1"/>
  <c r="F546" i="1" s="1"/>
  <c r="C547" i="1"/>
  <c r="F547" i="1" s="1"/>
  <c r="C548" i="1"/>
  <c r="F548" i="1" s="1"/>
  <c r="C549" i="1"/>
  <c r="F549" i="1" s="1"/>
  <c r="C550" i="1"/>
  <c r="F550" i="1" s="1"/>
  <c r="C551" i="1"/>
  <c r="F551" i="1" s="1"/>
  <c r="C552" i="1"/>
  <c r="F552" i="1" s="1"/>
  <c r="C553" i="1"/>
  <c r="F553" i="1" s="1"/>
  <c r="C554" i="1"/>
  <c r="F554" i="1" s="1"/>
  <c r="C555" i="1"/>
  <c r="F555" i="1" s="1"/>
  <c r="C556" i="1"/>
  <c r="F556" i="1" s="1"/>
  <c r="C557" i="1"/>
  <c r="F557" i="1" s="1"/>
  <c r="C558" i="1"/>
  <c r="F558" i="1" s="1"/>
  <c r="C559" i="1"/>
  <c r="F559" i="1" s="1"/>
  <c r="C560" i="1"/>
  <c r="F560" i="1" s="1"/>
  <c r="C561" i="1"/>
  <c r="F561" i="1" s="1"/>
  <c r="C562" i="1"/>
  <c r="F562" i="1" s="1"/>
  <c r="C563" i="1"/>
  <c r="F563" i="1" s="1"/>
  <c r="C564" i="1"/>
  <c r="F564" i="1" s="1"/>
  <c r="C565" i="1"/>
  <c r="F565" i="1" s="1"/>
  <c r="C566" i="1"/>
  <c r="F566" i="1" s="1"/>
  <c r="C567" i="1"/>
  <c r="F567" i="1" s="1"/>
  <c r="C568" i="1"/>
  <c r="F568" i="1" s="1"/>
  <c r="C569" i="1"/>
  <c r="F569" i="1" s="1"/>
  <c r="C570" i="1"/>
  <c r="F570" i="1" s="1"/>
  <c r="C571" i="1"/>
  <c r="F571" i="1" s="1"/>
  <c r="C572" i="1"/>
  <c r="F572" i="1" s="1"/>
  <c r="C573" i="1"/>
  <c r="F573" i="1" s="1"/>
  <c r="C574" i="1"/>
  <c r="F574" i="1" s="1"/>
  <c r="C575" i="1"/>
  <c r="F575" i="1" s="1"/>
  <c r="C576" i="1"/>
  <c r="F576" i="1" s="1"/>
  <c r="C577" i="1"/>
  <c r="F577" i="1" s="1"/>
  <c r="C578" i="1"/>
  <c r="F578" i="1" s="1"/>
  <c r="C579" i="1"/>
  <c r="F579" i="1" s="1"/>
  <c r="C580" i="1"/>
  <c r="F580" i="1" s="1"/>
  <c r="C581" i="1"/>
  <c r="F581" i="1" s="1"/>
  <c r="C582" i="1"/>
  <c r="F582" i="1" s="1"/>
  <c r="C583" i="1"/>
  <c r="F583" i="1" s="1"/>
  <c r="C584" i="1"/>
  <c r="F584" i="1" s="1"/>
  <c r="C585" i="1"/>
  <c r="F585" i="1" s="1"/>
  <c r="C586" i="1"/>
  <c r="F586" i="1" s="1"/>
  <c r="C587" i="1"/>
  <c r="F587" i="1" s="1"/>
  <c r="C588" i="1"/>
  <c r="F588" i="1" s="1"/>
  <c r="C589" i="1"/>
  <c r="F589" i="1" s="1"/>
  <c r="C590" i="1"/>
  <c r="F590" i="1" s="1"/>
  <c r="C591" i="1"/>
  <c r="F591" i="1" s="1"/>
  <c r="C592" i="1"/>
  <c r="F592" i="1" s="1"/>
  <c r="C593" i="1"/>
  <c r="F593" i="1" s="1"/>
  <c r="C594" i="1"/>
  <c r="F594" i="1" s="1"/>
  <c r="C595" i="1"/>
  <c r="F595" i="1" s="1"/>
  <c r="C596" i="1"/>
  <c r="F596" i="1" s="1"/>
  <c r="C597" i="1"/>
  <c r="F597" i="1" s="1"/>
  <c r="C598" i="1"/>
  <c r="F598" i="1" s="1"/>
  <c r="C599" i="1"/>
  <c r="F599" i="1" s="1"/>
  <c r="C600" i="1"/>
  <c r="F600" i="1" s="1"/>
  <c r="C601" i="1"/>
  <c r="F601" i="1" s="1"/>
  <c r="C602" i="1"/>
  <c r="F602" i="1" s="1"/>
  <c r="C603" i="1"/>
  <c r="F603" i="1" s="1"/>
  <c r="C604" i="1"/>
  <c r="F604" i="1" s="1"/>
  <c r="C605" i="1"/>
  <c r="F605" i="1" s="1"/>
  <c r="C606" i="1"/>
  <c r="F606" i="1" s="1"/>
  <c r="C607" i="1"/>
  <c r="F607" i="1" s="1"/>
  <c r="C608" i="1"/>
  <c r="F608" i="1" s="1"/>
  <c r="C609" i="1"/>
  <c r="F609" i="1" s="1"/>
  <c r="C610" i="1"/>
  <c r="F610" i="1" s="1"/>
  <c r="C611" i="1"/>
  <c r="F611" i="1" s="1"/>
  <c r="C612" i="1"/>
  <c r="F612" i="1" s="1"/>
  <c r="C613" i="1"/>
  <c r="F613" i="1" s="1"/>
  <c r="C614" i="1"/>
  <c r="F614" i="1" s="1"/>
  <c r="C615" i="1"/>
  <c r="F615" i="1" s="1"/>
  <c r="C616" i="1"/>
  <c r="F616" i="1" s="1"/>
  <c r="C617" i="1"/>
  <c r="F617" i="1" s="1"/>
  <c r="C618" i="1"/>
  <c r="F618" i="1" s="1"/>
  <c r="C619" i="1"/>
  <c r="F619" i="1" s="1"/>
  <c r="C620" i="1"/>
  <c r="F620" i="1" s="1"/>
  <c r="C621" i="1"/>
  <c r="F621" i="1" s="1"/>
  <c r="C622" i="1"/>
  <c r="F622" i="1" s="1"/>
  <c r="C623" i="1"/>
  <c r="F623" i="1" s="1"/>
  <c r="C624" i="1"/>
  <c r="F624" i="1" s="1"/>
  <c r="C625" i="1"/>
  <c r="F625" i="1" s="1"/>
  <c r="C626" i="1"/>
  <c r="F626" i="1" s="1"/>
  <c r="C627" i="1"/>
  <c r="F627" i="1" s="1"/>
  <c r="C628" i="1"/>
  <c r="F628" i="1" s="1"/>
  <c r="C629" i="1"/>
  <c r="F629" i="1" s="1"/>
  <c r="C630" i="1"/>
  <c r="F630" i="1" s="1"/>
  <c r="C631" i="1"/>
  <c r="F631" i="1" s="1"/>
  <c r="C632" i="1"/>
  <c r="F632" i="1" s="1"/>
  <c r="C633" i="1"/>
  <c r="F633" i="1" s="1"/>
  <c r="C634" i="1"/>
  <c r="F634" i="1" s="1"/>
  <c r="C635" i="1"/>
  <c r="F635" i="1" s="1"/>
  <c r="C636" i="1"/>
  <c r="F636" i="1" s="1"/>
  <c r="C637" i="1"/>
  <c r="F637" i="1" s="1"/>
  <c r="C638" i="1"/>
  <c r="F638" i="1" s="1"/>
  <c r="C639" i="1"/>
  <c r="F639" i="1" s="1"/>
  <c r="C640" i="1"/>
  <c r="F640" i="1" s="1"/>
  <c r="C641" i="1"/>
  <c r="F641" i="1" s="1"/>
  <c r="C642" i="1"/>
  <c r="F642" i="1" s="1"/>
  <c r="C643" i="1"/>
  <c r="F643" i="1" s="1"/>
  <c r="C644" i="1"/>
  <c r="F644" i="1" s="1"/>
  <c r="C645" i="1"/>
  <c r="F645" i="1" s="1"/>
  <c r="C646" i="1"/>
  <c r="F646" i="1" s="1"/>
  <c r="C647" i="1"/>
  <c r="F647" i="1" s="1"/>
  <c r="C648" i="1"/>
  <c r="F648" i="1" s="1"/>
  <c r="C649" i="1"/>
  <c r="F649" i="1" s="1"/>
  <c r="C650" i="1"/>
  <c r="F650" i="1" s="1"/>
  <c r="C651" i="1"/>
  <c r="F651" i="1" s="1"/>
  <c r="C652" i="1"/>
  <c r="F652" i="1" s="1"/>
  <c r="C653" i="1"/>
  <c r="F653" i="1" s="1"/>
  <c r="C654" i="1"/>
  <c r="F654" i="1" s="1"/>
  <c r="C655" i="1"/>
  <c r="F655" i="1" s="1"/>
  <c r="C656" i="1"/>
  <c r="F656" i="1" s="1"/>
  <c r="C657" i="1"/>
  <c r="F657" i="1" s="1"/>
  <c r="C658" i="1"/>
  <c r="F658" i="1" s="1"/>
  <c r="C659" i="1"/>
  <c r="F659" i="1" s="1"/>
  <c r="C660" i="1"/>
  <c r="F660" i="1" s="1"/>
  <c r="C661" i="1"/>
  <c r="F661" i="1" s="1"/>
  <c r="C662" i="1"/>
  <c r="F662" i="1" s="1"/>
  <c r="C663" i="1"/>
  <c r="F663" i="1" s="1"/>
  <c r="C664" i="1"/>
  <c r="F664" i="1" s="1"/>
  <c r="C665" i="1"/>
  <c r="F665" i="1" s="1"/>
  <c r="C666" i="1"/>
  <c r="F666" i="1" s="1"/>
  <c r="C667" i="1"/>
  <c r="F667" i="1" s="1"/>
  <c r="C668" i="1"/>
  <c r="F668" i="1" s="1"/>
  <c r="C669" i="1"/>
  <c r="F669" i="1" s="1"/>
  <c r="C670" i="1"/>
  <c r="F670" i="1" s="1"/>
  <c r="C671" i="1"/>
  <c r="F671" i="1" s="1"/>
  <c r="C672" i="1"/>
  <c r="F672" i="1" s="1"/>
  <c r="C673" i="1"/>
  <c r="F673" i="1" s="1"/>
  <c r="C674" i="1"/>
  <c r="F674" i="1" s="1"/>
  <c r="C675" i="1"/>
  <c r="F675" i="1" s="1"/>
  <c r="C676" i="1"/>
  <c r="F676" i="1" s="1"/>
  <c r="C677" i="1"/>
  <c r="F677" i="1" s="1"/>
  <c r="C678" i="1"/>
  <c r="F678" i="1" s="1"/>
  <c r="C679" i="1"/>
  <c r="F679" i="1" s="1"/>
  <c r="C680" i="1"/>
  <c r="F680" i="1" s="1"/>
  <c r="C681" i="1"/>
  <c r="F681" i="1" s="1"/>
  <c r="C682" i="1"/>
  <c r="F682" i="1" s="1"/>
  <c r="C683" i="1"/>
  <c r="F683" i="1" s="1"/>
  <c r="C684" i="1"/>
  <c r="F684" i="1" s="1"/>
  <c r="C685" i="1"/>
  <c r="F685" i="1" s="1"/>
  <c r="C686" i="1"/>
  <c r="F686" i="1" s="1"/>
  <c r="C687" i="1"/>
  <c r="F687" i="1" s="1"/>
  <c r="C688" i="1"/>
  <c r="F688" i="1" s="1"/>
  <c r="C689" i="1"/>
  <c r="F689" i="1" s="1"/>
  <c r="C690" i="1"/>
  <c r="F690" i="1" s="1"/>
  <c r="C691" i="1"/>
  <c r="F691" i="1" s="1"/>
  <c r="C692" i="1"/>
  <c r="F692" i="1" s="1"/>
  <c r="C693" i="1"/>
  <c r="F693" i="1" s="1"/>
  <c r="C694" i="1"/>
  <c r="F694" i="1" s="1"/>
  <c r="C695" i="1"/>
  <c r="F695" i="1" s="1"/>
  <c r="C696" i="1"/>
  <c r="F696" i="1" s="1"/>
  <c r="C697" i="1"/>
  <c r="F697" i="1" s="1"/>
  <c r="C698" i="1"/>
  <c r="F698" i="1" s="1"/>
  <c r="C699" i="1"/>
  <c r="F699" i="1" s="1"/>
  <c r="C700" i="1"/>
  <c r="F700" i="1" s="1"/>
  <c r="C701" i="1"/>
  <c r="F701" i="1" s="1"/>
  <c r="C702" i="1"/>
  <c r="F702" i="1" s="1"/>
  <c r="C703" i="1"/>
  <c r="F703" i="1" s="1"/>
  <c r="C704" i="1"/>
  <c r="F704" i="1" s="1"/>
  <c r="C705" i="1"/>
  <c r="F705" i="1" s="1"/>
  <c r="C706" i="1"/>
  <c r="F706" i="1" s="1"/>
  <c r="C707" i="1"/>
  <c r="F707" i="1" s="1"/>
  <c r="C708" i="1"/>
  <c r="F708" i="1" s="1"/>
  <c r="C709" i="1"/>
  <c r="F709" i="1" s="1"/>
  <c r="C710" i="1"/>
  <c r="F710" i="1" s="1"/>
  <c r="C711" i="1"/>
  <c r="F711" i="1" s="1"/>
  <c r="C712" i="1"/>
  <c r="F712" i="1" s="1"/>
  <c r="C713" i="1"/>
  <c r="F713" i="1" s="1"/>
  <c r="C714" i="1"/>
  <c r="F714" i="1" s="1"/>
  <c r="C715" i="1"/>
  <c r="F715" i="1" s="1"/>
  <c r="C716" i="1"/>
  <c r="F716" i="1" s="1"/>
  <c r="C717" i="1"/>
  <c r="F717" i="1" s="1"/>
  <c r="C718" i="1"/>
  <c r="F718" i="1" s="1"/>
  <c r="C719" i="1"/>
  <c r="F719" i="1" s="1"/>
  <c r="C720" i="1"/>
  <c r="F720" i="1" s="1"/>
  <c r="C721" i="1"/>
  <c r="F721" i="1" s="1"/>
  <c r="C722" i="1"/>
  <c r="F722" i="1" s="1"/>
  <c r="C723" i="1"/>
  <c r="F723" i="1" s="1"/>
  <c r="C724" i="1"/>
  <c r="F724" i="1" s="1"/>
  <c r="C725" i="1"/>
  <c r="F725" i="1" s="1"/>
  <c r="C726" i="1"/>
  <c r="F726" i="1" s="1"/>
  <c r="C727" i="1"/>
  <c r="F727" i="1" s="1"/>
  <c r="C728" i="1"/>
  <c r="F728" i="1" s="1"/>
  <c r="C729" i="1"/>
  <c r="F729" i="1" s="1"/>
  <c r="C730" i="1"/>
  <c r="F730" i="1" s="1"/>
  <c r="C731" i="1"/>
  <c r="F731" i="1" s="1"/>
  <c r="C732" i="1"/>
  <c r="F732" i="1" s="1"/>
  <c r="C733" i="1"/>
  <c r="F733" i="1" s="1"/>
  <c r="C734" i="1"/>
  <c r="F734" i="1" s="1"/>
  <c r="C735" i="1"/>
  <c r="F735" i="1" s="1"/>
  <c r="C736" i="1"/>
  <c r="F736" i="1" s="1"/>
  <c r="C737" i="1"/>
  <c r="F737" i="1" s="1"/>
  <c r="C738" i="1"/>
  <c r="F738" i="1" s="1"/>
  <c r="C739" i="1"/>
  <c r="F739" i="1" s="1"/>
  <c r="C740" i="1"/>
  <c r="F740" i="1" s="1"/>
  <c r="C741" i="1"/>
  <c r="F741" i="1" s="1"/>
  <c r="C742" i="1"/>
  <c r="F742" i="1" s="1"/>
  <c r="C743" i="1"/>
  <c r="F743" i="1" s="1"/>
  <c r="C744" i="1"/>
  <c r="F744" i="1" s="1"/>
  <c r="C745" i="1"/>
  <c r="F745" i="1" s="1"/>
  <c r="C746" i="1"/>
  <c r="F746" i="1" s="1"/>
  <c r="C747" i="1"/>
  <c r="F747" i="1" s="1"/>
  <c r="C748" i="1"/>
  <c r="F748" i="1" s="1"/>
  <c r="C749" i="1"/>
  <c r="F749" i="1" s="1"/>
  <c r="C750" i="1"/>
  <c r="F750" i="1" s="1"/>
  <c r="C751" i="1"/>
  <c r="F751" i="1" s="1"/>
  <c r="C752" i="1"/>
  <c r="F752" i="1" s="1"/>
  <c r="C753" i="1"/>
  <c r="F753" i="1" s="1"/>
  <c r="C754" i="1"/>
  <c r="F754" i="1" s="1"/>
  <c r="C755" i="1"/>
  <c r="F755" i="1" s="1"/>
  <c r="C756" i="1"/>
  <c r="F756" i="1" s="1"/>
  <c r="C757" i="1"/>
  <c r="F757" i="1" s="1"/>
  <c r="C758" i="1"/>
  <c r="F758" i="1" s="1"/>
  <c r="C759" i="1"/>
  <c r="F759" i="1" s="1"/>
  <c r="C760" i="1"/>
  <c r="F760" i="1" s="1"/>
  <c r="C761" i="1"/>
  <c r="F761" i="1" s="1"/>
  <c r="C762" i="1"/>
  <c r="F762" i="1" s="1"/>
  <c r="C763" i="1"/>
  <c r="F763" i="1" s="1"/>
  <c r="C764" i="1"/>
  <c r="F764" i="1" s="1"/>
  <c r="C765" i="1"/>
  <c r="F765" i="1" s="1"/>
  <c r="C766" i="1"/>
  <c r="F766" i="1" s="1"/>
  <c r="C767" i="1"/>
  <c r="F767" i="1" s="1"/>
  <c r="C768" i="1"/>
  <c r="F768" i="1" s="1"/>
  <c r="C769" i="1"/>
  <c r="F769" i="1" s="1"/>
  <c r="C770" i="1"/>
  <c r="F770" i="1" s="1"/>
  <c r="C771" i="1"/>
  <c r="F771" i="1" s="1"/>
  <c r="C772" i="1"/>
  <c r="F772" i="1" s="1"/>
  <c r="C773" i="1"/>
  <c r="F773" i="1" s="1"/>
  <c r="C774" i="1"/>
  <c r="F774" i="1" s="1"/>
  <c r="C775" i="1"/>
  <c r="F775" i="1" s="1"/>
  <c r="C776" i="1"/>
  <c r="F776" i="1" s="1"/>
  <c r="C777" i="1"/>
  <c r="F777" i="1" s="1"/>
  <c r="C778" i="1"/>
  <c r="F778" i="1" s="1"/>
  <c r="C779" i="1"/>
  <c r="F779" i="1" s="1"/>
  <c r="C780" i="1"/>
  <c r="F780" i="1" s="1"/>
  <c r="C781" i="1"/>
  <c r="F781" i="1" s="1"/>
  <c r="C782" i="1"/>
  <c r="F782" i="1" s="1"/>
  <c r="C783" i="1"/>
  <c r="F783" i="1" s="1"/>
  <c r="C784" i="1"/>
  <c r="F784" i="1" s="1"/>
  <c r="C785" i="1"/>
  <c r="F785" i="1" s="1"/>
  <c r="C786" i="1"/>
  <c r="F786" i="1" s="1"/>
  <c r="C787" i="1"/>
  <c r="F787" i="1" s="1"/>
  <c r="C788" i="1"/>
  <c r="F788" i="1" s="1"/>
  <c r="C789" i="1"/>
  <c r="F789" i="1" s="1"/>
  <c r="C790" i="1"/>
  <c r="F790" i="1" s="1"/>
  <c r="C791" i="1"/>
  <c r="F791" i="1" s="1"/>
  <c r="C792" i="1"/>
  <c r="F792" i="1" s="1"/>
  <c r="C793" i="1"/>
  <c r="F793" i="1" s="1"/>
  <c r="C794" i="1"/>
  <c r="F794" i="1" s="1"/>
  <c r="C795" i="1"/>
  <c r="F795" i="1" s="1"/>
  <c r="C796" i="1"/>
  <c r="F796" i="1" s="1"/>
  <c r="C797" i="1"/>
  <c r="F797" i="1" s="1"/>
  <c r="C798" i="1"/>
  <c r="F798" i="1" s="1"/>
  <c r="C799" i="1"/>
  <c r="F799" i="1" s="1"/>
  <c r="C800" i="1"/>
  <c r="F800" i="1" s="1"/>
  <c r="C801" i="1"/>
  <c r="F801" i="1" s="1"/>
  <c r="C802" i="1"/>
  <c r="F802" i="1" s="1"/>
  <c r="C803" i="1"/>
  <c r="F803" i="1" s="1"/>
  <c r="C804" i="1"/>
  <c r="F804" i="1" s="1"/>
  <c r="C805" i="1"/>
  <c r="F805" i="1" s="1"/>
  <c r="C806" i="1"/>
  <c r="F806" i="1" s="1"/>
  <c r="C807" i="1"/>
  <c r="F807" i="1" s="1"/>
  <c r="C808" i="1"/>
  <c r="F808" i="1" s="1"/>
  <c r="C809" i="1"/>
  <c r="F809" i="1" s="1"/>
  <c r="C810" i="1"/>
  <c r="F810" i="1" s="1"/>
  <c r="C811" i="1"/>
  <c r="F811" i="1" s="1"/>
  <c r="C812" i="1"/>
  <c r="F812" i="1" s="1"/>
  <c r="C813" i="1"/>
  <c r="F813" i="1" s="1"/>
  <c r="C814" i="1"/>
  <c r="F814" i="1" s="1"/>
  <c r="C815" i="1"/>
  <c r="F815" i="1" s="1"/>
  <c r="C816" i="1"/>
  <c r="F816" i="1" s="1"/>
  <c r="C817" i="1"/>
  <c r="F817" i="1" s="1"/>
  <c r="C818" i="1"/>
  <c r="F818" i="1" s="1"/>
  <c r="C819" i="1"/>
  <c r="F819" i="1" s="1"/>
  <c r="C820" i="1"/>
  <c r="F820" i="1" s="1"/>
  <c r="C821" i="1"/>
  <c r="F821" i="1" s="1"/>
  <c r="C822" i="1"/>
  <c r="F822" i="1" s="1"/>
  <c r="C823" i="1"/>
  <c r="F823" i="1" s="1"/>
  <c r="C824" i="1"/>
  <c r="F824" i="1" s="1"/>
  <c r="C825" i="1"/>
  <c r="F825" i="1" s="1"/>
  <c r="C826" i="1"/>
  <c r="F826" i="1" s="1"/>
  <c r="C827" i="1"/>
  <c r="F827" i="1" s="1"/>
  <c r="C828" i="1"/>
  <c r="F828" i="1" s="1"/>
  <c r="C829" i="1"/>
  <c r="F829" i="1" s="1"/>
  <c r="C830" i="1"/>
  <c r="F830" i="1" s="1"/>
  <c r="C831" i="1"/>
  <c r="F831" i="1" s="1"/>
  <c r="C832" i="1"/>
  <c r="F832" i="1" s="1"/>
  <c r="C833" i="1"/>
  <c r="F833" i="1" s="1"/>
  <c r="C834" i="1"/>
  <c r="F834" i="1" s="1"/>
  <c r="C835" i="1"/>
  <c r="F835" i="1" s="1"/>
  <c r="C836" i="1"/>
  <c r="F836" i="1" s="1"/>
  <c r="C837" i="1"/>
  <c r="F837" i="1" s="1"/>
  <c r="C838" i="1"/>
  <c r="F838" i="1" s="1"/>
  <c r="C839" i="1"/>
  <c r="F839" i="1" s="1"/>
  <c r="C840" i="1"/>
  <c r="F840" i="1" s="1"/>
  <c r="C841" i="1"/>
  <c r="F841" i="1" s="1"/>
  <c r="C842" i="1"/>
  <c r="F842" i="1" s="1"/>
  <c r="C843" i="1"/>
  <c r="F843" i="1" s="1"/>
  <c r="C844" i="1"/>
  <c r="F844" i="1" s="1"/>
  <c r="C845" i="1"/>
  <c r="F845" i="1" s="1"/>
  <c r="C846" i="1"/>
  <c r="F846" i="1" s="1"/>
  <c r="C847" i="1"/>
  <c r="F847" i="1" s="1"/>
  <c r="C848" i="1"/>
  <c r="F848" i="1" s="1"/>
  <c r="C849" i="1"/>
  <c r="F849" i="1" s="1"/>
  <c r="C850" i="1"/>
  <c r="F850" i="1" s="1"/>
  <c r="C851" i="1"/>
  <c r="F851" i="1" s="1"/>
  <c r="C852" i="1"/>
  <c r="F852" i="1" s="1"/>
  <c r="C853" i="1"/>
  <c r="F853" i="1" s="1"/>
  <c r="C854" i="1"/>
  <c r="F854" i="1" s="1"/>
  <c r="C855" i="1"/>
  <c r="F855" i="1" s="1"/>
  <c r="C856" i="1"/>
  <c r="F856" i="1" s="1"/>
  <c r="C857" i="1"/>
  <c r="F857" i="1" s="1"/>
  <c r="C858" i="1"/>
  <c r="F858" i="1" s="1"/>
  <c r="C859" i="1"/>
  <c r="F859" i="1" s="1"/>
  <c r="C860" i="1"/>
  <c r="F860" i="1" s="1"/>
  <c r="C861" i="1"/>
  <c r="F861" i="1" s="1"/>
  <c r="C862" i="1"/>
  <c r="F862" i="1" s="1"/>
  <c r="C863" i="1"/>
  <c r="F863" i="1" s="1"/>
  <c r="C864" i="1"/>
  <c r="F864" i="1" s="1"/>
  <c r="C865" i="1"/>
  <c r="F865" i="1" s="1"/>
  <c r="C866" i="1"/>
  <c r="F866" i="1" s="1"/>
  <c r="C867" i="1"/>
  <c r="F867" i="1" s="1"/>
  <c r="C868" i="1"/>
  <c r="F868" i="1" s="1"/>
  <c r="C869" i="1"/>
  <c r="F869" i="1" s="1"/>
  <c r="C870" i="1"/>
  <c r="F870" i="1" s="1"/>
  <c r="C871" i="1"/>
  <c r="F871" i="1" s="1"/>
  <c r="C872" i="1"/>
  <c r="F872" i="1" s="1"/>
  <c r="C873" i="1"/>
  <c r="F873" i="1" s="1"/>
  <c r="C874" i="1"/>
  <c r="F874" i="1" s="1"/>
  <c r="C875" i="1"/>
  <c r="F875" i="1" s="1"/>
  <c r="C876" i="1"/>
  <c r="F876" i="1" s="1"/>
  <c r="C877" i="1"/>
  <c r="F877" i="1" s="1"/>
  <c r="C878" i="1"/>
  <c r="F878" i="1" s="1"/>
  <c r="C879" i="1"/>
  <c r="F879" i="1" s="1"/>
  <c r="C880" i="1"/>
  <c r="F880" i="1" s="1"/>
  <c r="C881" i="1"/>
  <c r="F881" i="1" s="1"/>
  <c r="C882" i="1"/>
  <c r="F882" i="1" s="1"/>
  <c r="C883" i="1"/>
  <c r="F883" i="1" s="1"/>
  <c r="C884" i="1"/>
  <c r="F884" i="1" s="1"/>
  <c r="C885" i="1"/>
  <c r="F885" i="1" s="1"/>
  <c r="C886" i="1"/>
  <c r="F886" i="1" s="1"/>
  <c r="C887" i="1"/>
  <c r="F887" i="1" s="1"/>
  <c r="C888" i="1"/>
  <c r="F888" i="1" s="1"/>
  <c r="C889" i="1"/>
  <c r="F889" i="1" s="1"/>
  <c r="C890" i="1"/>
  <c r="F890" i="1" s="1"/>
  <c r="C891" i="1"/>
  <c r="F891" i="1" s="1"/>
  <c r="C892" i="1"/>
  <c r="F892" i="1" s="1"/>
  <c r="C893" i="1"/>
  <c r="F893" i="1" s="1"/>
  <c r="C894" i="1"/>
  <c r="F894" i="1" s="1"/>
  <c r="C895" i="1"/>
  <c r="F895" i="1" s="1"/>
  <c r="C896" i="1"/>
  <c r="F896" i="1" s="1"/>
  <c r="C897" i="1"/>
  <c r="F897" i="1" s="1"/>
  <c r="C898" i="1"/>
  <c r="F898" i="1" s="1"/>
  <c r="C899" i="1"/>
  <c r="F899" i="1" s="1"/>
  <c r="C900" i="1"/>
  <c r="F900" i="1" s="1"/>
  <c r="C901" i="1"/>
  <c r="F901" i="1" s="1"/>
  <c r="C902" i="1"/>
  <c r="F902" i="1" s="1"/>
  <c r="C903" i="1"/>
  <c r="F903" i="1" s="1"/>
  <c r="C904" i="1"/>
  <c r="F904" i="1" s="1"/>
  <c r="C905" i="1"/>
  <c r="F905" i="1" s="1"/>
  <c r="C906" i="1"/>
  <c r="F906" i="1" s="1"/>
  <c r="C907" i="1"/>
  <c r="F907" i="1" s="1"/>
  <c r="C908" i="1"/>
  <c r="F908" i="1" s="1"/>
  <c r="C909" i="1"/>
  <c r="F909" i="1" s="1"/>
  <c r="C910" i="1"/>
  <c r="F910" i="1" s="1"/>
  <c r="C911" i="1"/>
  <c r="F911" i="1" s="1"/>
  <c r="C912" i="1"/>
  <c r="F912" i="1" s="1"/>
  <c r="C913" i="1"/>
  <c r="F913" i="1" s="1"/>
  <c r="C914" i="1"/>
  <c r="F914" i="1" s="1"/>
  <c r="C915" i="1"/>
  <c r="F915" i="1" s="1"/>
  <c r="C916" i="1"/>
  <c r="F916" i="1" s="1"/>
  <c r="C917" i="1"/>
  <c r="F917" i="1" s="1"/>
  <c r="C918" i="1"/>
  <c r="F918" i="1" s="1"/>
  <c r="C919" i="1"/>
  <c r="F919" i="1" s="1"/>
  <c r="C920" i="1"/>
  <c r="F920" i="1" s="1"/>
  <c r="C921" i="1"/>
  <c r="F921" i="1" s="1"/>
  <c r="C922" i="1"/>
  <c r="F922" i="1" s="1"/>
  <c r="C923" i="1"/>
  <c r="F923" i="1" s="1"/>
  <c r="C924" i="1"/>
  <c r="F924" i="1" s="1"/>
  <c r="C925" i="1"/>
  <c r="F925" i="1" s="1"/>
  <c r="C926" i="1"/>
  <c r="F926" i="1" s="1"/>
  <c r="C927" i="1"/>
  <c r="F927" i="1" s="1"/>
  <c r="C928" i="1"/>
  <c r="F928" i="1" s="1"/>
  <c r="C929" i="1"/>
  <c r="F929" i="1" s="1"/>
  <c r="C930" i="1"/>
  <c r="F930" i="1" s="1"/>
  <c r="C931" i="1"/>
  <c r="F931" i="1" s="1"/>
  <c r="C932" i="1"/>
  <c r="F932" i="1" s="1"/>
  <c r="C933" i="1"/>
  <c r="F933" i="1" s="1"/>
  <c r="C934" i="1"/>
  <c r="F934" i="1" s="1"/>
  <c r="C935" i="1"/>
  <c r="F935" i="1" s="1"/>
  <c r="C936" i="1"/>
  <c r="F936" i="1" s="1"/>
  <c r="C937" i="1"/>
  <c r="F937" i="1" s="1"/>
  <c r="C938" i="1"/>
  <c r="F938" i="1" s="1"/>
  <c r="C939" i="1"/>
  <c r="F939" i="1" s="1"/>
  <c r="C940" i="1"/>
  <c r="F940" i="1" s="1"/>
  <c r="C941" i="1"/>
  <c r="F941" i="1" s="1"/>
  <c r="C942" i="1"/>
  <c r="F942" i="1" s="1"/>
  <c r="C943" i="1"/>
  <c r="F943" i="1" s="1"/>
  <c r="C944" i="1"/>
  <c r="F944" i="1" s="1"/>
  <c r="C945" i="1"/>
  <c r="F945" i="1" s="1"/>
  <c r="C946" i="1"/>
  <c r="F946" i="1" s="1"/>
  <c r="C947" i="1"/>
  <c r="F947" i="1" s="1"/>
  <c r="C948" i="1"/>
  <c r="F948" i="1" s="1"/>
  <c r="C949" i="1"/>
  <c r="F949" i="1" s="1"/>
  <c r="C950" i="1"/>
  <c r="F950" i="1" s="1"/>
  <c r="C951" i="1"/>
  <c r="F951" i="1" s="1"/>
  <c r="C952" i="1"/>
  <c r="F952" i="1" s="1"/>
  <c r="C953" i="1"/>
  <c r="F953" i="1" s="1"/>
  <c r="C954" i="1"/>
  <c r="F954" i="1" s="1"/>
  <c r="C955" i="1"/>
  <c r="F955" i="1" s="1"/>
  <c r="C956" i="1"/>
  <c r="F956" i="1" s="1"/>
  <c r="C957" i="1"/>
  <c r="F957" i="1" s="1"/>
  <c r="C958" i="1"/>
  <c r="F958" i="1" s="1"/>
  <c r="C959" i="1"/>
  <c r="F959" i="1" s="1"/>
  <c r="C960" i="1"/>
  <c r="F960" i="1" s="1"/>
  <c r="C961" i="1"/>
  <c r="F961" i="1" s="1"/>
  <c r="C962" i="1"/>
  <c r="F962" i="1" s="1"/>
  <c r="C963" i="1"/>
  <c r="F963" i="1" s="1"/>
  <c r="C964" i="1"/>
  <c r="F964" i="1" s="1"/>
  <c r="C965" i="1"/>
  <c r="F965" i="1" s="1"/>
  <c r="C966" i="1"/>
  <c r="F966" i="1" s="1"/>
  <c r="C967" i="1"/>
  <c r="F967" i="1" s="1"/>
  <c r="C968" i="1"/>
  <c r="F968" i="1" s="1"/>
  <c r="C969" i="1"/>
  <c r="F969" i="1" s="1"/>
  <c r="C970" i="1"/>
  <c r="F970" i="1" s="1"/>
  <c r="C971" i="1"/>
  <c r="F971" i="1" s="1"/>
  <c r="C972" i="1"/>
  <c r="F972" i="1" s="1"/>
  <c r="C973" i="1"/>
  <c r="F973" i="1" s="1"/>
  <c r="C974" i="1"/>
  <c r="F974" i="1" s="1"/>
  <c r="C975" i="1"/>
  <c r="F975" i="1" s="1"/>
  <c r="C976" i="1"/>
  <c r="F976" i="1" s="1"/>
  <c r="C977" i="1"/>
  <c r="F977" i="1" s="1"/>
  <c r="C978" i="1"/>
  <c r="F978" i="1" s="1"/>
  <c r="C979" i="1"/>
  <c r="F979" i="1" s="1"/>
  <c r="C980" i="1"/>
  <c r="F980" i="1" s="1"/>
  <c r="C981" i="1"/>
  <c r="F981" i="1" s="1"/>
  <c r="C982" i="1"/>
  <c r="F982" i="1" s="1"/>
  <c r="C983" i="1"/>
  <c r="F983" i="1" s="1"/>
  <c r="C984" i="1"/>
  <c r="F984" i="1" s="1"/>
  <c r="C985" i="1"/>
  <c r="F985" i="1" s="1"/>
  <c r="C986" i="1"/>
  <c r="F986" i="1" s="1"/>
  <c r="C987" i="1"/>
  <c r="F987" i="1" s="1"/>
  <c r="C988" i="1"/>
  <c r="F988" i="1" s="1"/>
  <c r="C989" i="1"/>
  <c r="F989" i="1" s="1"/>
  <c r="C990" i="1"/>
  <c r="F990" i="1" s="1"/>
  <c r="C991" i="1"/>
  <c r="F991" i="1" s="1"/>
  <c r="C992" i="1"/>
  <c r="F992" i="1" s="1"/>
  <c r="C993" i="1"/>
  <c r="F993" i="1" s="1"/>
  <c r="C994" i="1"/>
  <c r="F994" i="1" s="1"/>
  <c r="C995" i="1"/>
  <c r="F995" i="1" s="1"/>
  <c r="C996" i="1"/>
  <c r="F996" i="1" s="1"/>
  <c r="C997" i="1"/>
  <c r="F997" i="1" s="1"/>
  <c r="C998" i="1"/>
  <c r="F998" i="1" s="1"/>
  <c r="C999" i="1"/>
  <c r="F999" i="1" s="1"/>
  <c r="C1000" i="1"/>
  <c r="F1000" i="1" s="1"/>
  <c r="C1001" i="1"/>
  <c r="F1001" i="1" s="1"/>
  <c r="C1002" i="1"/>
  <c r="F1002" i="1" s="1"/>
  <c r="C1003" i="1"/>
  <c r="F1003" i="1" s="1"/>
  <c r="C1004" i="1"/>
  <c r="F1004" i="1" s="1"/>
  <c r="C1005" i="1"/>
  <c r="F1005" i="1" s="1"/>
  <c r="C1006" i="1"/>
  <c r="F1006" i="1" s="1"/>
  <c r="C1007" i="1"/>
  <c r="F1007" i="1" s="1"/>
  <c r="C1008" i="1"/>
  <c r="F1008" i="1" s="1"/>
  <c r="C1009" i="1"/>
  <c r="F1009" i="1" s="1"/>
  <c r="C1010" i="1"/>
  <c r="F1010" i="1" s="1"/>
  <c r="C1011" i="1"/>
  <c r="F1011" i="1" s="1"/>
  <c r="C1012" i="1"/>
  <c r="F1012" i="1" s="1"/>
  <c r="C1013" i="1"/>
  <c r="F1013" i="1" s="1"/>
  <c r="C1014" i="1"/>
  <c r="F1014" i="1" s="1"/>
  <c r="C1015" i="1"/>
  <c r="F1015" i="1" s="1"/>
  <c r="C1016" i="1"/>
  <c r="F1016" i="1" s="1"/>
  <c r="C1017" i="1"/>
  <c r="F1017" i="1" s="1"/>
  <c r="C1018" i="1"/>
  <c r="F1018" i="1" s="1"/>
  <c r="C1019" i="1"/>
  <c r="F1019" i="1" s="1"/>
  <c r="C1020" i="1"/>
  <c r="F1020" i="1" s="1"/>
  <c r="C1021" i="1"/>
  <c r="F1021" i="1" s="1"/>
  <c r="C1022" i="1"/>
  <c r="F1022" i="1" s="1"/>
  <c r="C1023" i="1"/>
  <c r="F1023" i="1" s="1"/>
  <c r="C1024" i="1"/>
  <c r="F1024" i="1" s="1"/>
  <c r="C1025" i="1"/>
  <c r="F1025" i="1" s="1"/>
  <c r="C1026" i="1"/>
  <c r="F1026" i="1" s="1"/>
  <c r="C1027" i="1"/>
  <c r="F1027" i="1" s="1"/>
  <c r="C1028" i="1"/>
  <c r="F1028" i="1" s="1"/>
  <c r="C1029" i="1"/>
  <c r="F1029" i="1" s="1"/>
  <c r="C1030" i="1"/>
  <c r="F1030" i="1" s="1"/>
  <c r="C1031" i="1"/>
  <c r="F1031" i="1" s="1"/>
  <c r="C1032" i="1"/>
  <c r="F1032" i="1" s="1"/>
  <c r="C1033" i="1"/>
  <c r="F1033" i="1" s="1"/>
  <c r="C1034" i="1"/>
  <c r="F1034" i="1" s="1"/>
  <c r="C1035" i="1"/>
  <c r="F1035" i="1" s="1"/>
  <c r="C1036" i="1"/>
  <c r="F1036" i="1" s="1"/>
  <c r="C1037" i="1"/>
  <c r="F1037" i="1" s="1"/>
  <c r="C1038" i="1"/>
  <c r="F1038" i="1" s="1"/>
  <c r="C1039" i="1"/>
  <c r="F1039" i="1" s="1"/>
  <c r="C1040" i="1"/>
  <c r="F1040" i="1" s="1"/>
  <c r="C1041" i="1"/>
  <c r="F1041" i="1" s="1"/>
  <c r="C1042" i="1"/>
  <c r="F1042" i="1" s="1"/>
  <c r="C1043" i="1"/>
  <c r="F1043" i="1" s="1"/>
  <c r="C1044" i="1"/>
  <c r="F1044" i="1" s="1"/>
  <c r="C1045" i="1"/>
  <c r="F1045" i="1" s="1"/>
  <c r="C1046" i="1"/>
  <c r="F1046" i="1" s="1"/>
  <c r="C1047" i="1"/>
  <c r="F1047" i="1" s="1"/>
  <c r="C1048" i="1"/>
  <c r="F1048" i="1" s="1"/>
  <c r="C1049" i="1"/>
  <c r="F1049" i="1" s="1"/>
  <c r="C1050" i="1"/>
  <c r="F1050" i="1" s="1"/>
  <c r="C1051" i="1"/>
  <c r="F1051" i="1" s="1"/>
  <c r="C1052" i="1"/>
  <c r="F1052" i="1" s="1"/>
  <c r="C1053" i="1"/>
  <c r="F1053" i="1" s="1"/>
  <c r="C1054" i="1"/>
  <c r="F1054" i="1" s="1"/>
  <c r="C1055" i="1"/>
  <c r="F1055" i="1" s="1"/>
  <c r="C1056" i="1"/>
  <c r="F1056" i="1" s="1"/>
  <c r="C1057" i="1"/>
  <c r="F1057" i="1" s="1"/>
  <c r="C1058" i="1"/>
  <c r="F1058" i="1" s="1"/>
  <c r="C1059" i="1"/>
  <c r="F1059" i="1" s="1"/>
  <c r="C1060" i="1"/>
  <c r="F1060" i="1" s="1"/>
  <c r="C1061" i="1"/>
  <c r="F1061" i="1" s="1"/>
  <c r="C1062" i="1"/>
  <c r="F1062" i="1" s="1"/>
  <c r="C1063" i="1"/>
  <c r="F1063" i="1" s="1"/>
  <c r="C1064" i="1"/>
  <c r="F1064" i="1" s="1"/>
  <c r="C1065" i="1"/>
  <c r="F1065" i="1" s="1"/>
  <c r="C1066" i="1"/>
  <c r="F1066" i="1" s="1"/>
  <c r="C1067" i="1"/>
  <c r="F1067" i="1" s="1"/>
  <c r="C1068" i="1"/>
  <c r="F1068" i="1" s="1"/>
  <c r="C1069" i="1"/>
  <c r="F1069" i="1" s="1"/>
  <c r="C1070" i="1"/>
  <c r="F1070" i="1" s="1"/>
  <c r="C1071" i="1"/>
  <c r="F1071" i="1" s="1"/>
  <c r="C1072" i="1"/>
  <c r="F1072" i="1" s="1"/>
  <c r="C1073" i="1"/>
  <c r="F1073" i="1" s="1"/>
  <c r="C1074" i="1"/>
  <c r="F1074" i="1" s="1"/>
  <c r="C1075" i="1"/>
  <c r="F1075" i="1" s="1"/>
  <c r="C1076" i="1"/>
  <c r="F1076" i="1" s="1"/>
  <c r="C1077" i="1"/>
  <c r="F1077" i="1" s="1"/>
  <c r="C1078" i="1"/>
  <c r="F1078" i="1" s="1"/>
  <c r="C1079" i="1"/>
  <c r="F1079" i="1" s="1"/>
  <c r="C1080" i="1"/>
  <c r="F1080" i="1" s="1"/>
  <c r="C1081" i="1"/>
  <c r="F1081" i="1" s="1"/>
  <c r="C1082" i="1"/>
  <c r="F1082" i="1" s="1"/>
  <c r="C1083" i="1"/>
  <c r="F1083" i="1" s="1"/>
  <c r="C1084" i="1"/>
  <c r="F1084" i="1" s="1"/>
  <c r="C1085" i="1"/>
  <c r="F1085" i="1" s="1"/>
  <c r="C1086" i="1"/>
  <c r="F1086" i="1" s="1"/>
  <c r="C1087" i="1"/>
  <c r="F1087" i="1" s="1"/>
  <c r="C1088" i="1"/>
  <c r="F1088" i="1" s="1"/>
  <c r="C1089" i="1"/>
  <c r="F1089" i="1" s="1"/>
  <c r="C1090" i="1"/>
  <c r="F1090" i="1" s="1"/>
  <c r="C1091" i="1"/>
  <c r="F1091" i="1" s="1"/>
  <c r="C1092" i="1"/>
  <c r="F1092" i="1" s="1"/>
  <c r="C1093" i="1"/>
  <c r="F1093" i="1" s="1"/>
  <c r="C1094" i="1"/>
  <c r="F1094" i="1" s="1"/>
  <c r="C1095" i="1"/>
  <c r="F1095" i="1" s="1"/>
  <c r="C1096" i="1"/>
  <c r="F1096" i="1" s="1"/>
  <c r="C1097" i="1"/>
  <c r="F1097" i="1" s="1"/>
  <c r="C1098" i="1"/>
  <c r="F1098" i="1" s="1"/>
  <c r="C1099" i="1"/>
  <c r="F1099" i="1" s="1"/>
  <c r="C1100" i="1"/>
  <c r="F1100" i="1" s="1"/>
  <c r="C1101" i="1"/>
  <c r="F1101" i="1" s="1"/>
  <c r="C1102" i="1"/>
  <c r="F1102" i="1" s="1"/>
  <c r="C1103" i="1"/>
  <c r="F1103" i="1" s="1"/>
  <c r="C1104" i="1"/>
  <c r="F1104" i="1" s="1"/>
  <c r="C1105" i="1"/>
  <c r="F1105" i="1" s="1"/>
  <c r="C1106" i="1"/>
  <c r="F1106" i="1" s="1"/>
  <c r="C1107" i="1"/>
  <c r="F1107" i="1" s="1"/>
  <c r="C1108" i="1"/>
  <c r="F1108" i="1" s="1"/>
  <c r="C1109" i="1"/>
  <c r="F1109" i="1" s="1"/>
  <c r="C1110" i="1"/>
  <c r="F1110" i="1" s="1"/>
  <c r="C1111" i="1"/>
  <c r="F1111" i="1" s="1"/>
  <c r="C1112" i="1"/>
  <c r="F1112" i="1" s="1"/>
  <c r="C1113" i="1"/>
  <c r="F1113" i="1" s="1"/>
  <c r="C1114" i="1"/>
  <c r="F1114" i="1" s="1"/>
  <c r="C1115" i="1"/>
  <c r="F1115" i="1" s="1"/>
  <c r="C1116" i="1"/>
  <c r="F1116" i="1" s="1"/>
  <c r="C1117" i="1"/>
  <c r="F1117" i="1" s="1"/>
  <c r="C1118" i="1"/>
  <c r="F1118" i="1" s="1"/>
  <c r="C1119" i="1"/>
  <c r="F1119" i="1" s="1"/>
  <c r="C1120" i="1"/>
  <c r="F1120" i="1" s="1"/>
  <c r="C1121" i="1"/>
  <c r="F1121" i="1" s="1"/>
  <c r="C1122" i="1"/>
  <c r="F1122" i="1" s="1"/>
  <c r="C1123" i="1"/>
  <c r="F1123" i="1" s="1"/>
  <c r="C1124" i="1"/>
  <c r="F1124" i="1" s="1"/>
  <c r="C1125" i="1"/>
  <c r="F1125" i="1" s="1"/>
  <c r="C1126" i="1"/>
  <c r="F1126" i="1" s="1"/>
  <c r="C1127" i="1"/>
  <c r="F1127" i="1" s="1"/>
  <c r="C1128" i="1"/>
  <c r="F1128" i="1" s="1"/>
  <c r="C1129" i="1"/>
  <c r="F1129" i="1" s="1"/>
  <c r="C1130" i="1"/>
  <c r="F1130" i="1" s="1"/>
  <c r="C1131" i="1"/>
  <c r="F1131" i="1" s="1"/>
  <c r="C1132" i="1"/>
  <c r="F1132" i="1" s="1"/>
  <c r="C1133" i="1"/>
  <c r="F1133" i="1" s="1"/>
  <c r="C1134" i="1"/>
  <c r="F1134" i="1" s="1"/>
  <c r="C1135" i="1"/>
  <c r="F1135" i="1" s="1"/>
  <c r="C1136" i="1"/>
  <c r="F1136" i="1" s="1"/>
  <c r="C1137" i="1"/>
  <c r="F1137" i="1" s="1"/>
  <c r="C1138" i="1"/>
  <c r="F1138" i="1" s="1"/>
  <c r="C1139" i="1"/>
  <c r="F1139" i="1" s="1"/>
  <c r="C1140" i="1"/>
  <c r="F1140" i="1" s="1"/>
  <c r="C1141" i="1"/>
  <c r="F1141" i="1" s="1"/>
  <c r="C1142" i="1"/>
  <c r="F1142" i="1" s="1"/>
  <c r="C1143" i="1"/>
  <c r="F1143" i="1" s="1"/>
  <c r="C1144" i="1"/>
  <c r="F1144" i="1" s="1"/>
  <c r="C1145" i="1"/>
  <c r="F1145" i="1" s="1"/>
  <c r="C1146" i="1"/>
  <c r="F1146" i="1" s="1"/>
  <c r="C1147" i="1"/>
  <c r="F1147" i="1" s="1"/>
  <c r="C1148" i="1"/>
  <c r="F1148" i="1" s="1"/>
  <c r="C1149" i="1"/>
  <c r="F1149" i="1" s="1"/>
  <c r="C1150" i="1"/>
  <c r="F1150" i="1" s="1"/>
  <c r="C1151" i="1"/>
  <c r="F1151" i="1" s="1"/>
  <c r="C1152" i="1"/>
  <c r="F1152" i="1" s="1"/>
  <c r="C1153" i="1"/>
  <c r="F1153" i="1" s="1"/>
  <c r="C1154" i="1"/>
  <c r="F1154" i="1" s="1"/>
  <c r="C1155" i="1"/>
  <c r="F1155" i="1" s="1"/>
  <c r="C1156" i="1"/>
  <c r="F1156" i="1" s="1"/>
  <c r="C1157" i="1"/>
  <c r="F1157" i="1" s="1"/>
  <c r="C1158" i="1"/>
  <c r="F1158" i="1" s="1"/>
  <c r="C1159" i="1"/>
  <c r="F1159" i="1" s="1"/>
  <c r="C1160" i="1"/>
  <c r="F1160" i="1" s="1"/>
  <c r="C1161" i="1"/>
  <c r="F1161" i="1" s="1"/>
  <c r="C1162" i="1"/>
  <c r="F1162" i="1" s="1"/>
  <c r="C1163" i="1"/>
  <c r="F1163" i="1" s="1"/>
  <c r="C1164" i="1"/>
  <c r="F1164" i="1" s="1"/>
  <c r="C1165" i="1"/>
  <c r="F1165" i="1" s="1"/>
  <c r="C1166" i="1"/>
  <c r="F1166" i="1" s="1"/>
  <c r="C1167" i="1"/>
  <c r="F1167" i="1" s="1"/>
  <c r="C1168" i="1"/>
  <c r="F1168" i="1" s="1"/>
  <c r="C1169" i="1"/>
  <c r="F1169" i="1" s="1"/>
  <c r="C1170" i="1"/>
  <c r="F1170" i="1" s="1"/>
  <c r="C1171" i="1"/>
  <c r="F1171" i="1" s="1"/>
  <c r="C1172" i="1"/>
  <c r="F1172" i="1" s="1"/>
  <c r="C1173" i="1"/>
  <c r="F1173" i="1" s="1"/>
  <c r="C1174" i="1"/>
  <c r="F1174" i="1" s="1"/>
  <c r="C1175" i="1"/>
  <c r="F1175" i="1" s="1"/>
  <c r="C1176" i="1"/>
  <c r="F1176" i="1" s="1"/>
  <c r="C1177" i="1"/>
  <c r="F1177" i="1" s="1"/>
  <c r="C1178" i="1"/>
  <c r="F1178" i="1" s="1"/>
  <c r="C1179" i="1"/>
  <c r="F1179" i="1" s="1"/>
  <c r="C1180" i="1"/>
  <c r="F1180" i="1" s="1"/>
  <c r="C1181" i="1"/>
  <c r="F1181" i="1" s="1"/>
  <c r="C1182" i="1"/>
  <c r="F1182" i="1" s="1"/>
  <c r="C1183" i="1"/>
  <c r="F1183" i="1" s="1"/>
  <c r="C1184" i="1"/>
  <c r="F1184" i="1" s="1"/>
  <c r="C1185" i="1"/>
  <c r="F1185" i="1" s="1"/>
  <c r="C1186" i="1"/>
  <c r="F1186" i="1" s="1"/>
  <c r="C1187" i="1"/>
  <c r="F1187" i="1" s="1"/>
  <c r="C1188" i="1"/>
  <c r="F1188" i="1" s="1"/>
  <c r="C1189" i="1"/>
  <c r="F1189" i="1" s="1"/>
  <c r="C1190" i="1"/>
  <c r="F1190" i="1" s="1"/>
  <c r="C1191" i="1"/>
  <c r="F1191" i="1" s="1"/>
  <c r="C1192" i="1"/>
  <c r="F1192" i="1" s="1"/>
  <c r="C1193" i="1"/>
  <c r="F1193" i="1" s="1"/>
  <c r="C1194" i="1"/>
  <c r="F1194" i="1" s="1"/>
  <c r="C1195" i="1"/>
  <c r="F1195" i="1" s="1"/>
  <c r="C1196" i="1"/>
  <c r="F1196" i="1" s="1"/>
  <c r="C1197" i="1"/>
  <c r="F1197" i="1" s="1"/>
  <c r="C1198" i="1"/>
  <c r="F1198" i="1" s="1"/>
  <c r="C1199" i="1"/>
  <c r="F1199" i="1" s="1"/>
  <c r="C1200" i="1"/>
  <c r="F1200" i="1" s="1"/>
  <c r="C1201" i="1"/>
  <c r="F1201" i="1" s="1"/>
  <c r="C1202" i="1"/>
  <c r="F1202" i="1" s="1"/>
  <c r="C1203" i="1"/>
  <c r="F1203" i="1" s="1"/>
  <c r="C1204" i="1"/>
  <c r="F1204" i="1" s="1"/>
  <c r="C1205" i="1"/>
  <c r="F1205" i="1" s="1"/>
  <c r="C1206" i="1"/>
  <c r="F1206" i="1" s="1"/>
  <c r="C1207" i="1"/>
  <c r="F1207" i="1" s="1"/>
  <c r="C1208" i="1"/>
  <c r="F1208" i="1" s="1"/>
  <c r="C1209" i="1"/>
  <c r="F1209" i="1" s="1"/>
  <c r="C1210" i="1"/>
  <c r="F1210" i="1" s="1"/>
  <c r="C1211" i="1"/>
  <c r="F1211" i="1" s="1"/>
  <c r="C2" i="1"/>
  <c r="F2" i="1" s="1"/>
  <c r="B3" i="1"/>
  <c r="D3" i="1" s="1"/>
  <c r="B4" i="1"/>
  <c r="B5" i="1"/>
  <c r="D5" i="1" s="1"/>
  <c r="B6" i="1"/>
  <c r="D6" i="1" s="1"/>
  <c r="B7" i="1"/>
  <c r="B8" i="1"/>
  <c r="B9" i="1"/>
  <c r="D9" i="1" s="1"/>
  <c r="B10" i="1"/>
  <c r="D10" i="1" s="1"/>
  <c r="B11" i="1"/>
  <c r="D11" i="1" s="1"/>
  <c r="B12" i="1"/>
  <c r="B13" i="1"/>
  <c r="D13" i="1" s="1"/>
  <c r="B14" i="1"/>
  <c r="D14" i="1" s="1"/>
  <c r="B15" i="1"/>
  <c r="B16" i="1"/>
  <c r="B17" i="1"/>
  <c r="D17" i="1" s="1"/>
  <c r="B18" i="1"/>
  <c r="D18" i="1" s="1"/>
  <c r="B19" i="1"/>
  <c r="B20" i="1"/>
  <c r="B21" i="1"/>
  <c r="D21" i="1" s="1"/>
  <c r="B22" i="1"/>
  <c r="D22" i="1" s="1"/>
  <c r="B23" i="1"/>
  <c r="B24" i="1"/>
  <c r="B25" i="1"/>
  <c r="D25" i="1" s="1"/>
  <c r="B26" i="1"/>
  <c r="D26" i="1" s="1"/>
  <c r="B27" i="1"/>
  <c r="B28" i="1"/>
  <c r="B29" i="1"/>
  <c r="D29" i="1" s="1"/>
  <c r="B30" i="1"/>
  <c r="D30" i="1" s="1"/>
  <c r="B31" i="1"/>
  <c r="B32" i="1"/>
  <c r="B33" i="1"/>
  <c r="D33" i="1" s="1"/>
  <c r="B34" i="1"/>
  <c r="D34" i="1" s="1"/>
  <c r="B35" i="1"/>
  <c r="B36" i="1"/>
  <c r="B37" i="1"/>
  <c r="D37" i="1" s="1"/>
  <c r="B38" i="1"/>
  <c r="D38" i="1" s="1"/>
  <c r="B39" i="1"/>
  <c r="B40" i="1"/>
  <c r="B41" i="1"/>
  <c r="D41" i="1" s="1"/>
  <c r="B42" i="1"/>
  <c r="D42" i="1" s="1"/>
  <c r="B43" i="1"/>
  <c r="B44" i="1"/>
  <c r="B45" i="1"/>
  <c r="D45" i="1" s="1"/>
  <c r="B46" i="1"/>
  <c r="D46" i="1" s="1"/>
  <c r="B47" i="1"/>
  <c r="B48" i="1"/>
  <c r="B49" i="1"/>
  <c r="D49" i="1" s="1"/>
  <c r="B50" i="1"/>
  <c r="D50" i="1" s="1"/>
  <c r="B51" i="1"/>
  <c r="B52" i="1"/>
  <c r="B53" i="1"/>
  <c r="D53" i="1" s="1"/>
  <c r="B54" i="1"/>
  <c r="D54" i="1" s="1"/>
  <c r="B55" i="1"/>
  <c r="B56" i="1"/>
  <c r="B57" i="1"/>
  <c r="D57" i="1" s="1"/>
  <c r="B58" i="1"/>
  <c r="D58" i="1" s="1"/>
  <c r="B59" i="1"/>
  <c r="B60" i="1"/>
  <c r="B61" i="1"/>
  <c r="D61" i="1" s="1"/>
  <c r="B62" i="1"/>
  <c r="B63" i="1"/>
  <c r="B64" i="1"/>
  <c r="D64" i="1" s="1"/>
  <c r="B65" i="1"/>
  <c r="B66" i="1"/>
  <c r="B67" i="1"/>
  <c r="B68" i="1"/>
  <c r="D68" i="1" s="1"/>
  <c r="B69" i="1"/>
  <c r="D69" i="1" s="1"/>
  <c r="B70" i="1"/>
  <c r="B71" i="1"/>
  <c r="B72" i="1"/>
  <c r="D72" i="1" s="1"/>
  <c r="B73" i="1"/>
  <c r="B74" i="1"/>
  <c r="B75" i="1"/>
  <c r="B76" i="1"/>
  <c r="D76" i="1" s="1"/>
  <c r="B77" i="1"/>
  <c r="D77" i="1" s="1"/>
  <c r="B78" i="1"/>
  <c r="B79" i="1"/>
  <c r="B80" i="1"/>
  <c r="D80" i="1" s="1"/>
  <c r="B81" i="1"/>
  <c r="B82" i="1"/>
  <c r="B83" i="1"/>
  <c r="B84" i="1"/>
  <c r="D84" i="1" s="1"/>
  <c r="B85" i="1"/>
  <c r="D85" i="1" s="1"/>
  <c r="B86" i="1"/>
  <c r="B87" i="1"/>
  <c r="B88" i="1"/>
  <c r="B89" i="1"/>
  <c r="D89" i="1" s="1"/>
  <c r="B90" i="1"/>
  <c r="D90" i="1" s="1"/>
  <c r="B91" i="1"/>
  <c r="D91" i="1" s="1"/>
  <c r="B92" i="1"/>
  <c r="B93" i="1"/>
  <c r="D93" i="1" s="1"/>
  <c r="B94" i="1"/>
  <c r="D94" i="1" s="1"/>
  <c r="B95" i="1"/>
  <c r="B96" i="1"/>
  <c r="B97" i="1"/>
  <c r="D97" i="1" s="1"/>
  <c r="B98" i="1"/>
  <c r="D98" i="1" s="1"/>
  <c r="B99" i="1"/>
  <c r="D99" i="1" s="1"/>
  <c r="B100" i="1"/>
  <c r="B101" i="1"/>
  <c r="D101" i="1" s="1"/>
  <c r="B102" i="1"/>
  <c r="D102" i="1" s="1"/>
  <c r="B103" i="1"/>
  <c r="B104" i="1"/>
  <c r="B105" i="1"/>
  <c r="D105" i="1" s="1"/>
  <c r="B106" i="1"/>
  <c r="D106" i="1" s="1"/>
  <c r="B107" i="1"/>
  <c r="B108" i="1"/>
  <c r="D108" i="1" s="1"/>
  <c r="B109" i="1"/>
  <c r="D109" i="1" s="1"/>
  <c r="B110" i="1"/>
  <c r="B111" i="1"/>
  <c r="B112" i="1"/>
  <c r="D112" i="1" s="1"/>
  <c r="B113" i="1"/>
  <c r="D113" i="1" s="1"/>
  <c r="B114" i="1"/>
  <c r="D114" i="1" s="1"/>
  <c r="B115" i="1"/>
  <c r="B116" i="1"/>
  <c r="D116" i="1" s="1"/>
  <c r="B117" i="1"/>
  <c r="D117" i="1" s="1"/>
  <c r="B118" i="1"/>
  <c r="B119" i="1"/>
  <c r="B120" i="1"/>
  <c r="D120" i="1" s="1"/>
  <c r="B121" i="1"/>
  <c r="D121" i="1" s="1"/>
  <c r="B122" i="1"/>
  <c r="D122" i="1" s="1"/>
  <c r="B123" i="1"/>
  <c r="B124" i="1"/>
  <c r="D124" i="1" s="1"/>
  <c r="B125" i="1"/>
  <c r="D125" i="1" s="1"/>
  <c r="B126" i="1"/>
  <c r="B127" i="1"/>
  <c r="B128" i="1"/>
  <c r="D128" i="1" s="1"/>
  <c r="B129" i="1"/>
  <c r="D129" i="1" s="1"/>
  <c r="B130" i="1"/>
  <c r="D130" i="1" s="1"/>
  <c r="B131" i="1"/>
  <c r="B132" i="1"/>
  <c r="D132" i="1" s="1"/>
  <c r="B133" i="1"/>
  <c r="D133" i="1" s="1"/>
  <c r="B134" i="1"/>
  <c r="B135" i="1"/>
  <c r="B136" i="1"/>
  <c r="D136" i="1" s="1"/>
  <c r="B137" i="1"/>
  <c r="D137" i="1" s="1"/>
  <c r="B138" i="1"/>
  <c r="D138" i="1" s="1"/>
  <c r="B139" i="1"/>
  <c r="D139" i="1" s="1"/>
  <c r="B140" i="1"/>
  <c r="D140" i="1" s="1"/>
  <c r="B141" i="1"/>
  <c r="D141" i="1" s="1"/>
  <c r="B142" i="1"/>
  <c r="B143" i="1"/>
  <c r="B144" i="1"/>
  <c r="D144" i="1" s="1"/>
  <c r="B145" i="1"/>
  <c r="D145" i="1" s="1"/>
  <c r="B146" i="1"/>
  <c r="D146" i="1" s="1"/>
  <c r="B147" i="1"/>
  <c r="B148" i="1"/>
  <c r="D148" i="1" s="1"/>
  <c r="B149" i="1"/>
  <c r="D149" i="1" s="1"/>
  <c r="B150" i="1"/>
  <c r="D150" i="1" s="1"/>
  <c r="B151" i="1"/>
  <c r="D151" i="1" s="1"/>
  <c r="B152" i="1"/>
  <c r="D152" i="1" s="1"/>
  <c r="B153" i="1"/>
  <c r="D153" i="1" s="1"/>
  <c r="B154" i="1"/>
  <c r="D154" i="1" s="1"/>
  <c r="B155" i="1"/>
  <c r="D155" i="1" s="1"/>
  <c r="B156" i="1"/>
  <c r="B157" i="1"/>
  <c r="B158" i="1"/>
  <c r="D158" i="1" s="1"/>
  <c r="B159" i="1"/>
  <c r="D159" i="1" s="1"/>
  <c r="B160" i="1"/>
  <c r="D160" i="1" s="1"/>
  <c r="B161" i="1"/>
  <c r="D161" i="1" s="1"/>
  <c r="B162" i="1"/>
  <c r="D162" i="1" s="1"/>
  <c r="B163" i="1"/>
  <c r="D163" i="1" s="1"/>
  <c r="B164" i="1"/>
  <c r="B165" i="1"/>
  <c r="B166" i="1"/>
  <c r="B167" i="1"/>
  <c r="D167" i="1" s="1"/>
  <c r="B168" i="1"/>
  <c r="D168" i="1" s="1"/>
  <c r="B169" i="1"/>
  <c r="D169" i="1" s="1"/>
  <c r="B170" i="1"/>
  <c r="B171" i="1"/>
  <c r="D171" i="1" s="1"/>
  <c r="B172" i="1"/>
  <c r="B173" i="1"/>
  <c r="B174" i="1"/>
  <c r="B175" i="1"/>
  <c r="D175" i="1" s="1"/>
  <c r="B176" i="1"/>
  <c r="D176" i="1" s="1"/>
  <c r="B177" i="1"/>
  <c r="D177" i="1" s="1"/>
  <c r="B178" i="1"/>
  <c r="B179" i="1"/>
  <c r="D179" i="1" s="1"/>
  <c r="B180" i="1"/>
  <c r="D180" i="1" s="1"/>
  <c r="B181" i="1"/>
  <c r="B182" i="1"/>
  <c r="B183" i="1"/>
  <c r="D183" i="1" s="1"/>
  <c r="B184" i="1"/>
  <c r="D184" i="1" s="1"/>
  <c r="B185" i="1"/>
  <c r="D185" i="1" s="1"/>
  <c r="B186" i="1"/>
  <c r="B187" i="1"/>
  <c r="D187" i="1" s="1"/>
  <c r="B188" i="1"/>
  <c r="B189" i="1"/>
  <c r="B190" i="1"/>
  <c r="B191" i="1"/>
  <c r="D191" i="1" s="1"/>
  <c r="B192" i="1"/>
  <c r="D192" i="1" s="1"/>
  <c r="B193" i="1"/>
  <c r="D193" i="1" s="1"/>
  <c r="B194" i="1"/>
  <c r="B195" i="1"/>
  <c r="D195" i="1" s="1"/>
  <c r="B196" i="1"/>
  <c r="B197" i="1"/>
  <c r="B198" i="1"/>
  <c r="B199" i="1"/>
  <c r="D199" i="1" s="1"/>
  <c r="B200" i="1"/>
  <c r="D200" i="1" s="1"/>
  <c r="B201" i="1"/>
  <c r="D201" i="1" s="1"/>
  <c r="B202" i="1"/>
  <c r="B203" i="1"/>
  <c r="D203" i="1" s="1"/>
  <c r="B204" i="1"/>
  <c r="B205" i="1"/>
  <c r="B206" i="1"/>
  <c r="B207" i="1"/>
  <c r="D207" i="1" s="1"/>
  <c r="B208" i="1"/>
  <c r="D208" i="1" s="1"/>
  <c r="B209" i="1"/>
  <c r="D209" i="1" s="1"/>
  <c r="B210" i="1"/>
  <c r="B211" i="1"/>
  <c r="D211" i="1" s="1"/>
  <c r="B212" i="1"/>
  <c r="B213" i="1"/>
  <c r="B214" i="1"/>
  <c r="B215" i="1"/>
  <c r="D215" i="1" s="1"/>
  <c r="B216" i="1"/>
  <c r="D216" i="1" s="1"/>
  <c r="B217" i="1"/>
  <c r="D217" i="1" s="1"/>
  <c r="B218" i="1"/>
  <c r="D218" i="1" s="1"/>
  <c r="B219" i="1"/>
  <c r="D219" i="1" s="1"/>
  <c r="B220" i="1"/>
  <c r="D220" i="1" s="1"/>
  <c r="B221" i="1"/>
  <c r="B222" i="1"/>
  <c r="B223" i="1"/>
  <c r="B224" i="1"/>
  <c r="D224" i="1" s="1"/>
  <c r="B225" i="1"/>
  <c r="D225" i="1" s="1"/>
  <c r="B226" i="1"/>
  <c r="B227" i="1"/>
  <c r="B228" i="1"/>
  <c r="D228" i="1" s="1"/>
  <c r="B229" i="1"/>
  <c r="D229" i="1" s="1"/>
  <c r="B230" i="1"/>
  <c r="B231" i="1"/>
  <c r="B232" i="1"/>
  <c r="D232" i="1" s="1"/>
  <c r="B233" i="1"/>
  <c r="D233" i="1" s="1"/>
  <c r="B234" i="1"/>
  <c r="D234" i="1" s="1"/>
  <c r="B235" i="1"/>
  <c r="B236" i="1"/>
  <c r="D236" i="1" s="1"/>
  <c r="B237" i="1"/>
  <c r="B238" i="1"/>
  <c r="B239" i="1"/>
  <c r="B240" i="1"/>
  <c r="D240" i="1" s="1"/>
  <c r="B241" i="1"/>
  <c r="D241" i="1" s="1"/>
  <c r="B242" i="1"/>
  <c r="D242" i="1" s="1"/>
  <c r="B243" i="1"/>
  <c r="B244" i="1"/>
  <c r="D244" i="1" s="1"/>
  <c r="B245" i="1"/>
  <c r="D245" i="1" s="1"/>
  <c r="B246" i="1"/>
  <c r="B247" i="1"/>
  <c r="B248" i="1"/>
  <c r="D248" i="1" s="1"/>
  <c r="B249" i="1"/>
  <c r="D249" i="1" s="1"/>
  <c r="B250" i="1"/>
  <c r="D250" i="1" s="1"/>
  <c r="B251" i="1"/>
  <c r="B252" i="1"/>
  <c r="D252" i="1" s="1"/>
  <c r="B253" i="1"/>
  <c r="B254" i="1"/>
  <c r="B255" i="1"/>
  <c r="B256" i="1"/>
  <c r="D256" i="1" s="1"/>
  <c r="B257" i="1"/>
  <c r="D257" i="1" s="1"/>
  <c r="B258" i="1"/>
  <c r="B259" i="1"/>
  <c r="B260" i="1"/>
  <c r="D260" i="1" s="1"/>
  <c r="B261" i="1"/>
  <c r="D261" i="1" s="1"/>
  <c r="B262" i="1"/>
  <c r="B263" i="1"/>
  <c r="B264" i="1"/>
  <c r="D264" i="1" s="1"/>
  <c r="B265" i="1"/>
  <c r="D265" i="1" s="1"/>
  <c r="B266" i="1"/>
  <c r="D266" i="1" s="1"/>
  <c r="B267" i="1"/>
  <c r="B268" i="1"/>
  <c r="D268" i="1" s="1"/>
  <c r="B269" i="1"/>
  <c r="B270" i="1"/>
  <c r="B271" i="1"/>
  <c r="B272" i="1"/>
  <c r="D272" i="1" s="1"/>
  <c r="B273" i="1"/>
  <c r="D273" i="1" s="1"/>
  <c r="B274" i="1"/>
  <c r="D274" i="1" s="1"/>
  <c r="B275" i="1"/>
  <c r="B276" i="1"/>
  <c r="D276" i="1" s="1"/>
  <c r="B277" i="1"/>
  <c r="D277" i="1" s="1"/>
  <c r="B278" i="1"/>
  <c r="B279" i="1"/>
  <c r="B280" i="1"/>
  <c r="D280" i="1" s="1"/>
  <c r="B281" i="1"/>
  <c r="D281" i="1" s="1"/>
  <c r="B282" i="1"/>
  <c r="D282" i="1" s="1"/>
  <c r="B283" i="1"/>
  <c r="B284" i="1"/>
  <c r="D284" i="1" s="1"/>
  <c r="B285" i="1"/>
  <c r="B286" i="1"/>
  <c r="B287" i="1"/>
  <c r="B288" i="1"/>
  <c r="D288" i="1" s="1"/>
  <c r="B289" i="1"/>
  <c r="D289" i="1" s="1"/>
  <c r="B290" i="1"/>
  <c r="B291" i="1"/>
  <c r="B292" i="1"/>
  <c r="D292" i="1" s="1"/>
  <c r="B293" i="1"/>
  <c r="D293" i="1" s="1"/>
  <c r="B294" i="1"/>
  <c r="D294" i="1" s="1"/>
  <c r="B295" i="1"/>
  <c r="B296" i="1"/>
  <c r="D296" i="1" s="1"/>
  <c r="B297" i="1"/>
  <c r="B298" i="1"/>
  <c r="D298" i="1" s="1"/>
  <c r="B299" i="1"/>
  <c r="B300" i="1"/>
  <c r="D300" i="1" s="1"/>
  <c r="B301" i="1"/>
  <c r="D301" i="1" s="1"/>
  <c r="B302" i="1"/>
  <c r="D302" i="1" s="1"/>
  <c r="B303" i="1"/>
  <c r="B304" i="1"/>
  <c r="D304" i="1" s="1"/>
  <c r="B305" i="1"/>
  <c r="B306" i="1"/>
  <c r="B307" i="1"/>
  <c r="B308" i="1"/>
  <c r="D308" i="1" s="1"/>
  <c r="B309" i="1"/>
  <c r="D309" i="1" s="1"/>
  <c r="B310" i="1"/>
  <c r="D310" i="1" s="1"/>
  <c r="B311" i="1"/>
  <c r="B312" i="1"/>
  <c r="D312" i="1" s="1"/>
  <c r="B313" i="1"/>
  <c r="B314" i="1"/>
  <c r="D314" i="1" s="1"/>
  <c r="B315" i="1"/>
  <c r="B316" i="1"/>
  <c r="D316" i="1" s="1"/>
  <c r="B317" i="1"/>
  <c r="D317" i="1" s="1"/>
  <c r="B318" i="1"/>
  <c r="D318" i="1" s="1"/>
  <c r="B319" i="1"/>
  <c r="B320" i="1"/>
  <c r="D320" i="1" s="1"/>
  <c r="B321" i="1"/>
  <c r="B322" i="1"/>
  <c r="B323" i="1"/>
  <c r="B324" i="1"/>
  <c r="D324" i="1" s="1"/>
  <c r="B325" i="1"/>
  <c r="D325" i="1" s="1"/>
  <c r="B326" i="1"/>
  <c r="D326" i="1" s="1"/>
  <c r="B327" i="1"/>
  <c r="B328" i="1"/>
  <c r="D328" i="1" s="1"/>
  <c r="B329" i="1"/>
  <c r="B330" i="1"/>
  <c r="D330" i="1" s="1"/>
  <c r="B331" i="1"/>
  <c r="D331" i="1" s="1"/>
  <c r="B332" i="1"/>
  <c r="D332" i="1" s="1"/>
  <c r="B333" i="1"/>
  <c r="B334" i="1"/>
  <c r="D334" i="1" s="1"/>
  <c r="B335" i="1"/>
  <c r="B336" i="1"/>
  <c r="D336" i="1" s="1"/>
  <c r="B337" i="1"/>
  <c r="B338" i="1"/>
  <c r="D338" i="1" s="1"/>
  <c r="B339" i="1"/>
  <c r="B340" i="1"/>
  <c r="B341" i="1"/>
  <c r="D341" i="1" s="1"/>
  <c r="B342" i="1"/>
  <c r="D342" i="1" s="1"/>
  <c r="B343" i="1"/>
  <c r="D343" i="1" s="1"/>
  <c r="B344" i="1"/>
  <c r="B345" i="1"/>
  <c r="D345" i="1" s="1"/>
  <c r="B346" i="1"/>
  <c r="D346" i="1" s="1"/>
  <c r="B347" i="1"/>
  <c r="D347" i="1" s="1"/>
  <c r="B348" i="1"/>
  <c r="D348" i="1" s="1"/>
  <c r="B349" i="1"/>
  <c r="D349" i="1" s="1"/>
  <c r="B350" i="1"/>
  <c r="D350" i="1" s="1"/>
  <c r="B351" i="1"/>
  <c r="D351" i="1" s="1"/>
  <c r="B352" i="1"/>
  <c r="B353" i="1"/>
  <c r="D353" i="1" s="1"/>
  <c r="B354" i="1"/>
  <c r="D354" i="1" s="1"/>
  <c r="B355" i="1"/>
  <c r="B356" i="1"/>
  <c r="B357" i="1"/>
  <c r="D357" i="1" s="1"/>
  <c r="B358" i="1"/>
  <c r="D358" i="1" s="1"/>
  <c r="B359" i="1"/>
  <c r="D359" i="1" s="1"/>
  <c r="B360" i="1"/>
  <c r="B361" i="1"/>
  <c r="D361" i="1" s="1"/>
  <c r="B362" i="1"/>
  <c r="D362" i="1" s="1"/>
  <c r="B363" i="1"/>
  <c r="D363" i="1" s="1"/>
  <c r="B364" i="1"/>
  <c r="B365" i="1"/>
  <c r="D365" i="1" s="1"/>
  <c r="B366" i="1"/>
  <c r="D366" i="1" s="1"/>
  <c r="B367" i="1"/>
  <c r="D367" i="1" s="1"/>
  <c r="B368" i="1"/>
  <c r="B369" i="1"/>
  <c r="D369" i="1" s="1"/>
  <c r="B370" i="1"/>
  <c r="D370" i="1" s="1"/>
  <c r="B371" i="1"/>
  <c r="B372" i="1"/>
  <c r="B373" i="1"/>
  <c r="D373" i="1" s="1"/>
  <c r="B374" i="1"/>
  <c r="D374" i="1" s="1"/>
  <c r="B375" i="1"/>
  <c r="D375" i="1" s="1"/>
  <c r="B376" i="1"/>
  <c r="B377" i="1"/>
  <c r="D377" i="1" s="1"/>
  <c r="B378" i="1"/>
  <c r="D378" i="1" s="1"/>
  <c r="B379" i="1"/>
  <c r="D379" i="1" s="1"/>
  <c r="B380" i="1"/>
  <c r="D380" i="1" s="1"/>
  <c r="B381" i="1"/>
  <c r="D381" i="1" s="1"/>
  <c r="B382" i="1"/>
  <c r="D382" i="1" s="1"/>
  <c r="B383" i="1"/>
  <c r="D383" i="1" s="1"/>
  <c r="B384" i="1"/>
  <c r="D384" i="1" s="1"/>
  <c r="B385" i="1"/>
  <c r="D385" i="1" s="1"/>
  <c r="B386" i="1"/>
  <c r="D386" i="1" s="1"/>
  <c r="B387" i="1"/>
  <c r="B388" i="1"/>
  <c r="D388" i="1" s="1"/>
  <c r="B389" i="1"/>
  <c r="D389" i="1" s="1"/>
  <c r="B390" i="1"/>
  <c r="D390" i="1" s="1"/>
  <c r="B391" i="1"/>
  <c r="B392" i="1"/>
  <c r="D392" i="1" s="1"/>
  <c r="B393" i="1"/>
  <c r="D393" i="1" s="1"/>
  <c r="B394" i="1"/>
  <c r="B395" i="1"/>
  <c r="D395" i="1" s="1"/>
  <c r="B396" i="1"/>
  <c r="D396" i="1" s="1"/>
  <c r="B397" i="1"/>
  <c r="D397" i="1" s="1"/>
  <c r="B398" i="1"/>
  <c r="D398" i="1" s="1"/>
  <c r="B399" i="1"/>
  <c r="B400" i="1"/>
  <c r="D400" i="1" s="1"/>
  <c r="B401" i="1"/>
  <c r="D401" i="1" s="1"/>
  <c r="B402" i="1"/>
  <c r="B403" i="1"/>
  <c r="B404" i="1"/>
  <c r="D404" i="1" s="1"/>
  <c r="B405" i="1"/>
  <c r="D405" i="1" s="1"/>
  <c r="B406" i="1"/>
  <c r="D406" i="1" s="1"/>
  <c r="B407" i="1"/>
  <c r="B408" i="1"/>
  <c r="D408" i="1" s="1"/>
  <c r="B409" i="1"/>
  <c r="D409" i="1" s="1"/>
  <c r="B410" i="1"/>
  <c r="B411" i="1"/>
  <c r="D411" i="1" s="1"/>
  <c r="B412" i="1"/>
  <c r="D412" i="1" s="1"/>
  <c r="B413" i="1"/>
  <c r="D413" i="1" s="1"/>
  <c r="B414" i="1"/>
  <c r="D414" i="1" s="1"/>
  <c r="B415" i="1"/>
  <c r="B416" i="1"/>
  <c r="D416" i="1" s="1"/>
  <c r="B417" i="1"/>
  <c r="D417" i="1" s="1"/>
  <c r="B418" i="1"/>
  <c r="B419" i="1"/>
  <c r="B420" i="1"/>
  <c r="B421" i="1"/>
  <c r="D421" i="1" s="1"/>
  <c r="B422" i="1"/>
  <c r="B423" i="1"/>
  <c r="D423" i="1" s="1"/>
  <c r="B424" i="1"/>
  <c r="B425" i="1"/>
  <c r="B426" i="1"/>
  <c r="B427" i="1"/>
  <c r="D427" i="1" s="1"/>
  <c r="B428" i="1"/>
  <c r="D428" i="1" s="1"/>
  <c r="B429" i="1"/>
  <c r="D429" i="1" s="1"/>
  <c r="B430" i="1"/>
  <c r="D430" i="1" s="1"/>
  <c r="B431" i="1"/>
  <c r="D431" i="1" s="1"/>
  <c r="B432" i="1"/>
  <c r="B433" i="1"/>
  <c r="B434" i="1"/>
  <c r="D434" i="1" s="1"/>
  <c r="B435" i="1"/>
  <c r="D435" i="1" s="1"/>
  <c r="B436" i="1"/>
  <c r="B437" i="1"/>
  <c r="D437" i="1" s="1"/>
  <c r="B438" i="1"/>
  <c r="D438" i="1" s="1"/>
  <c r="B439" i="1"/>
  <c r="D439" i="1" s="1"/>
  <c r="B440" i="1"/>
  <c r="B441" i="1"/>
  <c r="B442" i="1"/>
  <c r="D442" i="1" s="1"/>
  <c r="B443" i="1"/>
  <c r="D443" i="1" s="1"/>
  <c r="B444" i="1"/>
  <c r="B445" i="1"/>
  <c r="D445" i="1" s="1"/>
  <c r="B446" i="1"/>
  <c r="D446" i="1" s="1"/>
  <c r="B447" i="1"/>
  <c r="D447" i="1" s="1"/>
  <c r="B448" i="1"/>
  <c r="B449" i="1"/>
  <c r="B450" i="1"/>
  <c r="D450" i="1" s="1"/>
  <c r="B451" i="1"/>
  <c r="D451" i="1" s="1"/>
  <c r="B452" i="1"/>
  <c r="B453" i="1"/>
  <c r="D453" i="1" s="1"/>
  <c r="B454" i="1"/>
  <c r="D454" i="1" s="1"/>
  <c r="B455" i="1"/>
  <c r="D455" i="1" s="1"/>
  <c r="B456" i="1"/>
  <c r="B457" i="1"/>
  <c r="B458" i="1"/>
  <c r="D458" i="1" s="1"/>
  <c r="B459" i="1"/>
  <c r="D459" i="1" s="1"/>
  <c r="B460" i="1"/>
  <c r="B461" i="1"/>
  <c r="D461" i="1" s="1"/>
  <c r="B462" i="1"/>
  <c r="D462" i="1" s="1"/>
  <c r="B463" i="1"/>
  <c r="D463" i="1" s="1"/>
  <c r="B464" i="1"/>
  <c r="B465" i="1"/>
  <c r="B466" i="1"/>
  <c r="D466" i="1" s="1"/>
  <c r="B467" i="1"/>
  <c r="D467" i="1" s="1"/>
  <c r="B468" i="1"/>
  <c r="B469" i="1"/>
  <c r="D469" i="1" s="1"/>
  <c r="B470" i="1"/>
  <c r="D470" i="1" s="1"/>
  <c r="B471" i="1"/>
  <c r="D471" i="1" s="1"/>
  <c r="B472" i="1"/>
  <c r="B473" i="1"/>
  <c r="B474" i="1"/>
  <c r="D474" i="1" s="1"/>
  <c r="B475" i="1"/>
  <c r="D475" i="1" s="1"/>
  <c r="B476" i="1"/>
  <c r="B477" i="1"/>
  <c r="B478" i="1"/>
  <c r="D478" i="1" s="1"/>
  <c r="B479" i="1"/>
  <c r="D479" i="1" s="1"/>
  <c r="B480" i="1"/>
  <c r="B481" i="1"/>
  <c r="B482" i="1"/>
  <c r="D482" i="1" s="1"/>
  <c r="B483" i="1"/>
  <c r="D483" i="1" s="1"/>
  <c r="B484" i="1"/>
  <c r="B485" i="1"/>
  <c r="D485" i="1" s="1"/>
  <c r="B486" i="1"/>
  <c r="B487" i="1"/>
  <c r="D487" i="1" s="1"/>
  <c r="B488" i="1"/>
  <c r="B489" i="1"/>
  <c r="B490" i="1"/>
  <c r="D490" i="1" s="1"/>
  <c r="B491" i="1"/>
  <c r="B492" i="1"/>
  <c r="B493" i="1"/>
  <c r="D493" i="1" s="1"/>
  <c r="B494" i="1"/>
  <c r="D494" i="1" s="1"/>
  <c r="B495" i="1"/>
  <c r="B496" i="1"/>
  <c r="B497" i="1"/>
  <c r="B498" i="1"/>
  <c r="D498" i="1" s="1"/>
  <c r="B499" i="1"/>
  <c r="B500" i="1"/>
  <c r="B501" i="1"/>
  <c r="D501" i="1" s="1"/>
  <c r="B502" i="1"/>
  <c r="D502" i="1" s="1"/>
  <c r="B503" i="1"/>
  <c r="B504" i="1"/>
  <c r="D504" i="1" s="1"/>
  <c r="B505" i="1"/>
  <c r="D505" i="1" s="1"/>
  <c r="B506" i="1"/>
  <c r="D506" i="1" s="1"/>
  <c r="B507" i="1"/>
  <c r="D507" i="1" s="1"/>
  <c r="B508" i="1"/>
  <c r="D508" i="1" s="1"/>
  <c r="B509" i="1"/>
  <c r="D509" i="1" s="1"/>
  <c r="B510" i="1"/>
  <c r="D510" i="1" s="1"/>
  <c r="B511" i="1"/>
  <c r="B512" i="1"/>
  <c r="D512" i="1" s="1"/>
  <c r="B513" i="1"/>
  <c r="B514" i="1"/>
  <c r="D514" i="1" s="1"/>
  <c r="B515" i="1"/>
  <c r="D515" i="1" s="1"/>
  <c r="B516" i="1"/>
  <c r="D516" i="1" s="1"/>
  <c r="B517" i="1"/>
  <c r="B518" i="1"/>
  <c r="D518" i="1" s="1"/>
  <c r="B519" i="1"/>
  <c r="B520" i="1"/>
  <c r="D520" i="1" s="1"/>
  <c r="B521" i="1"/>
  <c r="B522" i="1"/>
  <c r="D522" i="1" s="1"/>
  <c r="B523" i="1"/>
  <c r="D523" i="1" s="1"/>
  <c r="B524" i="1"/>
  <c r="D524" i="1" s="1"/>
  <c r="B525" i="1"/>
  <c r="B526" i="1"/>
  <c r="D526" i="1" s="1"/>
  <c r="B527" i="1"/>
  <c r="B528" i="1"/>
  <c r="D528" i="1" s="1"/>
  <c r="B529" i="1"/>
  <c r="B530" i="1"/>
  <c r="D530" i="1" s="1"/>
  <c r="B531" i="1"/>
  <c r="D531" i="1" s="1"/>
  <c r="B532" i="1"/>
  <c r="D532" i="1" s="1"/>
  <c r="B533" i="1"/>
  <c r="B534" i="1"/>
  <c r="D534" i="1" s="1"/>
  <c r="B535" i="1"/>
  <c r="B536" i="1"/>
  <c r="B537" i="1"/>
  <c r="D537" i="1" s="1"/>
  <c r="B538" i="1"/>
  <c r="D538" i="1" s="1"/>
  <c r="B539" i="1"/>
  <c r="D539" i="1" s="1"/>
  <c r="B540" i="1"/>
  <c r="B541" i="1"/>
  <c r="D541" i="1" s="1"/>
  <c r="B542" i="1"/>
  <c r="B543" i="1"/>
  <c r="B544" i="1"/>
  <c r="B545" i="1"/>
  <c r="D545" i="1" s="1"/>
  <c r="B546" i="1"/>
  <c r="B547" i="1"/>
  <c r="D547" i="1" s="1"/>
  <c r="B548" i="1"/>
  <c r="B549" i="1"/>
  <c r="D549" i="1" s="1"/>
  <c r="B550" i="1"/>
  <c r="B551" i="1"/>
  <c r="B552" i="1"/>
  <c r="B553" i="1"/>
  <c r="D553" i="1" s="1"/>
  <c r="B554" i="1"/>
  <c r="D554" i="1" s="1"/>
  <c r="B555" i="1"/>
  <c r="D555" i="1" s="1"/>
  <c r="B556" i="1"/>
  <c r="B557" i="1"/>
  <c r="D557" i="1" s="1"/>
  <c r="B558" i="1"/>
  <c r="B559" i="1"/>
  <c r="B560" i="1"/>
  <c r="B561" i="1"/>
  <c r="D561" i="1" s="1"/>
  <c r="B562" i="1"/>
  <c r="D562" i="1" s="1"/>
  <c r="B563" i="1"/>
  <c r="B564" i="1"/>
  <c r="B565" i="1"/>
  <c r="D565" i="1" s="1"/>
  <c r="B566" i="1"/>
  <c r="B567" i="1"/>
  <c r="B568" i="1"/>
  <c r="B569" i="1"/>
  <c r="D569" i="1" s="1"/>
  <c r="B570" i="1"/>
  <c r="D570" i="1" s="1"/>
  <c r="B571" i="1"/>
  <c r="D571" i="1" s="1"/>
  <c r="B572" i="1"/>
  <c r="B573" i="1"/>
  <c r="D573" i="1" s="1"/>
  <c r="B574" i="1"/>
  <c r="B575" i="1"/>
  <c r="B576" i="1"/>
  <c r="B577" i="1"/>
  <c r="D577" i="1" s="1"/>
  <c r="B578" i="1"/>
  <c r="D578" i="1" s="1"/>
  <c r="B579" i="1"/>
  <c r="D579" i="1" s="1"/>
  <c r="B580" i="1"/>
  <c r="B581" i="1"/>
  <c r="D581" i="1" s="1"/>
  <c r="B582" i="1"/>
  <c r="B583" i="1"/>
  <c r="B584" i="1"/>
  <c r="B585" i="1"/>
  <c r="D585" i="1" s="1"/>
  <c r="B586" i="1"/>
  <c r="D586" i="1" s="1"/>
  <c r="B587" i="1"/>
  <c r="D587" i="1" s="1"/>
  <c r="B588" i="1"/>
  <c r="B589" i="1"/>
  <c r="D589" i="1" s="1"/>
  <c r="B590" i="1"/>
  <c r="B591" i="1"/>
  <c r="B592" i="1"/>
  <c r="B593" i="1"/>
  <c r="D593" i="1" s="1"/>
  <c r="B594" i="1"/>
  <c r="D594" i="1" s="1"/>
  <c r="B595" i="1"/>
  <c r="D595" i="1" s="1"/>
  <c r="B596" i="1"/>
  <c r="B597" i="1"/>
  <c r="D597" i="1" s="1"/>
  <c r="B598" i="1"/>
  <c r="B599" i="1"/>
  <c r="B600" i="1"/>
  <c r="B601" i="1"/>
  <c r="D601" i="1" s="1"/>
  <c r="B602" i="1"/>
  <c r="D602" i="1" s="1"/>
  <c r="B603" i="1"/>
  <c r="D603" i="1" s="1"/>
  <c r="B604" i="1"/>
  <c r="B605" i="1"/>
  <c r="D605" i="1" s="1"/>
  <c r="B606" i="1"/>
  <c r="B607" i="1"/>
  <c r="B608" i="1"/>
  <c r="B609" i="1"/>
  <c r="D609" i="1" s="1"/>
  <c r="B610" i="1"/>
  <c r="B611" i="1"/>
  <c r="D611" i="1" s="1"/>
  <c r="B612" i="1"/>
  <c r="B613" i="1"/>
  <c r="D613" i="1" s="1"/>
  <c r="B614" i="1"/>
  <c r="B615" i="1"/>
  <c r="B616" i="1"/>
  <c r="B617" i="1"/>
  <c r="D617" i="1" s="1"/>
  <c r="B618" i="1"/>
  <c r="D618" i="1" s="1"/>
  <c r="B619" i="1"/>
  <c r="D619" i="1" s="1"/>
  <c r="B620" i="1"/>
  <c r="B621" i="1"/>
  <c r="D621" i="1" s="1"/>
  <c r="B622" i="1"/>
  <c r="B623" i="1"/>
  <c r="B624" i="1"/>
  <c r="B625" i="1"/>
  <c r="D625" i="1" s="1"/>
  <c r="B626" i="1"/>
  <c r="D626" i="1" s="1"/>
  <c r="B627" i="1"/>
  <c r="B628" i="1"/>
  <c r="B629" i="1"/>
  <c r="D629" i="1" s="1"/>
  <c r="B630" i="1"/>
  <c r="B631" i="1"/>
  <c r="B632" i="1"/>
  <c r="B633" i="1"/>
  <c r="D633" i="1" s="1"/>
  <c r="B634" i="1"/>
  <c r="D634" i="1" s="1"/>
  <c r="B635" i="1"/>
  <c r="D635" i="1" s="1"/>
  <c r="B636" i="1"/>
  <c r="B637" i="1"/>
  <c r="D637" i="1" s="1"/>
  <c r="B638" i="1"/>
  <c r="B639" i="1"/>
  <c r="B640" i="1"/>
  <c r="B641" i="1"/>
  <c r="D641" i="1" s="1"/>
  <c r="B642" i="1"/>
  <c r="D642" i="1" s="1"/>
  <c r="B643" i="1"/>
  <c r="D643" i="1" s="1"/>
  <c r="B644" i="1"/>
  <c r="B645" i="1"/>
  <c r="D645" i="1" s="1"/>
  <c r="B646" i="1"/>
  <c r="B647" i="1"/>
  <c r="D647" i="1" s="1"/>
  <c r="B648" i="1"/>
  <c r="B649" i="1"/>
  <c r="D649" i="1" s="1"/>
  <c r="B650" i="1"/>
  <c r="D650" i="1" s="1"/>
  <c r="B651" i="1"/>
  <c r="D651" i="1" s="1"/>
  <c r="B652" i="1"/>
  <c r="B653" i="1"/>
  <c r="D653" i="1" s="1"/>
  <c r="B654" i="1"/>
  <c r="B655" i="1"/>
  <c r="E655" i="1" s="1"/>
  <c r="B656" i="1"/>
  <c r="E656" i="1" s="1"/>
  <c r="B657" i="1"/>
  <c r="E657" i="1" s="1"/>
  <c r="B658" i="1"/>
  <c r="E658" i="1" s="1"/>
  <c r="B659" i="1"/>
  <c r="B660" i="1"/>
  <c r="E660" i="1" s="1"/>
  <c r="B661" i="1"/>
  <c r="E661" i="1" s="1"/>
  <c r="B662" i="1"/>
  <c r="E662" i="1" s="1"/>
  <c r="B663" i="1"/>
  <c r="E663" i="1" s="1"/>
  <c r="B664" i="1"/>
  <c r="E664" i="1" s="1"/>
  <c r="B665" i="1"/>
  <c r="B666" i="1"/>
  <c r="E666" i="1" s="1"/>
  <c r="B667" i="1"/>
  <c r="E667" i="1" s="1"/>
  <c r="B668" i="1"/>
  <c r="E668" i="1" s="1"/>
  <c r="B669" i="1"/>
  <c r="B670" i="1"/>
  <c r="E670" i="1" s="1"/>
  <c r="B671" i="1"/>
  <c r="E671" i="1" s="1"/>
  <c r="B672" i="1"/>
  <c r="E672" i="1" s="1"/>
  <c r="B673" i="1"/>
  <c r="E673" i="1" s="1"/>
  <c r="B674" i="1"/>
  <c r="B675" i="1"/>
  <c r="E675" i="1" s="1"/>
  <c r="B676" i="1"/>
  <c r="E676" i="1" s="1"/>
  <c r="B677" i="1"/>
  <c r="E677" i="1" s="1"/>
  <c r="B678" i="1"/>
  <c r="E678" i="1" s="1"/>
  <c r="B679" i="1"/>
  <c r="E679" i="1" s="1"/>
  <c r="B680" i="1"/>
  <c r="E680" i="1" s="1"/>
  <c r="B681" i="1"/>
  <c r="E681" i="1" s="1"/>
  <c r="B682" i="1"/>
  <c r="E682" i="1" s="1"/>
  <c r="B683" i="1"/>
  <c r="E683" i="1" s="1"/>
  <c r="B684" i="1"/>
  <c r="B685" i="1"/>
  <c r="E685" i="1" s="1"/>
  <c r="B686" i="1"/>
  <c r="E686" i="1" s="1"/>
  <c r="B687" i="1"/>
  <c r="E687" i="1" s="1"/>
  <c r="B688" i="1"/>
  <c r="B689" i="1"/>
  <c r="E689" i="1" s="1"/>
  <c r="B690" i="1"/>
  <c r="B691" i="1"/>
  <c r="E691" i="1" s="1"/>
  <c r="B692" i="1"/>
  <c r="B693" i="1"/>
  <c r="E693" i="1" s="1"/>
  <c r="B694" i="1"/>
  <c r="E694" i="1" s="1"/>
  <c r="B695" i="1"/>
  <c r="E695" i="1" s="1"/>
  <c r="B696" i="1"/>
  <c r="B697" i="1"/>
  <c r="E697" i="1" s="1"/>
  <c r="B698" i="1"/>
  <c r="E698" i="1" s="1"/>
  <c r="B699" i="1"/>
  <c r="B700" i="1"/>
  <c r="B701" i="1"/>
  <c r="E701" i="1" s="1"/>
  <c r="B702" i="1"/>
  <c r="E702" i="1" s="1"/>
  <c r="B703" i="1"/>
  <c r="E703" i="1" s="1"/>
  <c r="B704" i="1"/>
  <c r="B705" i="1"/>
  <c r="E705" i="1" s="1"/>
  <c r="B706" i="1"/>
  <c r="E706" i="1" s="1"/>
  <c r="B707" i="1"/>
  <c r="E707" i="1" s="1"/>
  <c r="B708" i="1"/>
  <c r="B709" i="1"/>
  <c r="E709" i="1" s="1"/>
  <c r="B710" i="1"/>
  <c r="E710" i="1" s="1"/>
  <c r="B711" i="1"/>
  <c r="E711" i="1" s="1"/>
  <c r="B712" i="1"/>
  <c r="E712" i="1" s="1"/>
  <c r="B713" i="1"/>
  <c r="E713" i="1" s="1"/>
  <c r="B714" i="1"/>
  <c r="E714" i="1" s="1"/>
  <c r="B715" i="1"/>
  <c r="E715" i="1" s="1"/>
  <c r="B716" i="1"/>
  <c r="E716" i="1" s="1"/>
  <c r="B717" i="1"/>
  <c r="E717" i="1" s="1"/>
  <c r="B718" i="1"/>
  <c r="B719" i="1"/>
  <c r="E719" i="1" s="1"/>
  <c r="B720" i="1"/>
  <c r="E720" i="1" s="1"/>
  <c r="B721" i="1"/>
  <c r="E721" i="1" s="1"/>
  <c r="B722" i="1"/>
  <c r="E722" i="1" s="1"/>
  <c r="B723" i="1"/>
  <c r="E723" i="1" s="1"/>
  <c r="B724" i="1"/>
  <c r="E724" i="1" s="1"/>
  <c r="B725" i="1"/>
  <c r="E725" i="1" s="1"/>
  <c r="B726" i="1"/>
  <c r="E726" i="1" s="1"/>
  <c r="B727" i="1"/>
  <c r="E727" i="1" s="1"/>
  <c r="B728" i="1"/>
  <c r="E728" i="1" s="1"/>
  <c r="B729" i="1"/>
  <c r="E729" i="1" s="1"/>
  <c r="B730" i="1"/>
  <c r="E730" i="1" s="1"/>
  <c r="B731" i="1"/>
  <c r="B732" i="1"/>
  <c r="E732" i="1" s="1"/>
  <c r="B733" i="1"/>
  <c r="E733" i="1" s="1"/>
  <c r="B734" i="1"/>
  <c r="B735" i="1"/>
  <c r="E735" i="1" s="1"/>
  <c r="B736" i="1"/>
  <c r="E736" i="1" s="1"/>
  <c r="B737" i="1"/>
  <c r="E737" i="1" s="1"/>
  <c r="B738" i="1"/>
  <c r="E738" i="1" s="1"/>
  <c r="B739" i="1"/>
  <c r="E739" i="1" s="1"/>
  <c r="B740" i="1"/>
  <c r="E740" i="1" s="1"/>
  <c r="B741" i="1"/>
  <c r="E741" i="1" s="1"/>
  <c r="B742" i="1"/>
  <c r="E742" i="1" s="1"/>
  <c r="B743" i="1"/>
  <c r="E743" i="1" s="1"/>
  <c r="B744" i="1"/>
  <c r="E744" i="1" s="1"/>
  <c r="B745" i="1"/>
  <c r="E745" i="1" s="1"/>
  <c r="B746" i="1"/>
  <c r="E746" i="1" s="1"/>
  <c r="B747" i="1"/>
  <c r="E747" i="1" s="1"/>
  <c r="B748" i="1"/>
  <c r="E748" i="1" s="1"/>
  <c r="B749" i="1"/>
  <c r="E749" i="1" s="1"/>
  <c r="B750" i="1"/>
  <c r="B751" i="1"/>
  <c r="E751" i="1" s="1"/>
  <c r="B752" i="1"/>
  <c r="E752" i="1" s="1"/>
  <c r="B753" i="1"/>
  <c r="E753" i="1" s="1"/>
  <c r="B754" i="1"/>
  <c r="E754" i="1" s="1"/>
  <c r="B755" i="1"/>
  <c r="E755" i="1" s="1"/>
  <c r="B756" i="1"/>
  <c r="E756" i="1" s="1"/>
  <c r="B757" i="1"/>
  <c r="E757" i="1" s="1"/>
  <c r="B758" i="1"/>
  <c r="E758" i="1" s="1"/>
  <c r="B759" i="1"/>
  <c r="E759" i="1" s="1"/>
  <c r="B760" i="1"/>
  <c r="E760" i="1" s="1"/>
  <c r="B761" i="1"/>
  <c r="B762" i="1"/>
  <c r="E762" i="1" s="1"/>
  <c r="B763" i="1"/>
  <c r="E763" i="1" s="1"/>
  <c r="B764" i="1"/>
  <c r="E764" i="1" s="1"/>
  <c r="B765" i="1"/>
  <c r="E765" i="1" s="1"/>
  <c r="B766" i="1"/>
  <c r="E766" i="1" s="1"/>
  <c r="B767" i="1"/>
  <c r="E767" i="1" s="1"/>
  <c r="B768" i="1"/>
  <c r="E768" i="1" s="1"/>
  <c r="B769" i="1"/>
  <c r="E769" i="1" s="1"/>
  <c r="B770" i="1"/>
  <c r="E770" i="1" s="1"/>
  <c r="B771" i="1"/>
  <c r="E771" i="1" s="1"/>
  <c r="B772" i="1"/>
  <c r="E772" i="1" s="1"/>
  <c r="B773" i="1"/>
  <c r="E773" i="1" s="1"/>
  <c r="B774" i="1"/>
  <c r="E774" i="1" s="1"/>
  <c r="B775" i="1"/>
  <c r="E775" i="1" s="1"/>
  <c r="B776" i="1"/>
  <c r="E776" i="1" s="1"/>
  <c r="B777" i="1"/>
  <c r="E777" i="1" s="1"/>
  <c r="B778" i="1"/>
  <c r="E778" i="1" s="1"/>
  <c r="B779" i="1"/>
  <c r="E779" i="1" s="1"/>
  <c r="B780" i="1"/>
  <c r="E780" i="1" s="1"/>
  <c r="B781" i="1"/>
  <c r="E781" i="1" s="1"/>
  <c r="B782" i="1"/>
  <c r="B783" i="1"/>
  <c r="E783" i="1" s="1"/>
  <c r="B784" i="1"/>
  <c r="E784" i="1" s="1"/>
  <c r="B785" i="1"/>
  <c r="E785" i="1" s="1"/>
  <c r="B786" i="1"/>
  <c r="E786" i="1" s="1"/>
  <c r="B787" i="1"/>
  <c r="E787" i="1" s="1"/>
  <c r="B788" i="1"/>
  <c r="E788" i="1" s="1"/>
  <c r="B789" i="1"/>
  <c r="E789" i="1" s="1"/>
  <c r="B790" i="1"/>
  <c r="E790" i="1" s="1"/>
  <c r="B791" i="1"/>
  <c r="E791" i="1" s="1"/>
  <c r="B792" i="1"/>
  <c r="E792" i="1" s="1"/>
  <c r="B793" i="1"/>
  <c r="B794" i="1"/>
  <c r="E794" i="1" s="1"/>
  <c r="B795" i="1"/>
  <c r="E795" i="1" s="1"/>
  <c r="B796" i="1"/>
  <c r="E796" i="1" s="1"/>
  <c r="B797" i="1"/>
  <c r="E797" i="1" s="1"/>
  <c r="B798" i="1"/>
  <c r="E798" i="1" s="1"/>
  <c r="B799" i="1"/>
  <c r="E799" i="1" s="1"/>
  <c r="B800" i="1"/>
  <c r="E800" i="1" s="1"/>
  <c r="B801" i="1"/>
  <c r="E801" i="1" s="1"/>
  <c r="B802" i="1"/>
  <c r="E802" i="1" s="1"/>
  <c r="B803" i="1"/>
  <c r="E803" i="1" s="1"/>
  <c r="B804" i="1"/>
  <c r="E804" i="1" s="1"/>
  <c r="B805" i="1"/>
  <c r="E805" i="1" s="1"/>
  <c r="B806" i="1"/>
  <c r="E806" i="1" s="1"/>
  <c r="B807" i="1"/>
  <c r="E807" i="1" s="1"/>
  <c r="B808" i="1"/>
  <c r="E808" i="1" s="1"/>
  <c r="B809" i="1"/>
  <c r="E809" i="1" s="1"/>
  <c r="B810" i="1"/>
  <c r="E810" i="1" s="1"/>
  <c r="B811" i="1"/>
  <c r="E811" i="1" s="1"/>
  <c r="B812" i="1"/>
  <c r="E812" i="1" s="1"/>
  <c r="B813" i="1"/>
  <c r="E813" i="1" s="1"/>
  <c r="B814" i="1"/>
  <c r="B815" i="1"/>
  <c r="E815" i="1" s="1"/>
  <c r="B816" i="1"/>
  <c r="E816" i="1" s="1"/>
  <c r="B817" i="1"/>
  <c r="E817" i="1" s="1"/>
  <c r="B818" i="1"/>
  <c r="E818" i="1" s="1"/>
  <c r="B819" i="1"/>
  <c r="E819" i="1" s="1"/>
  <c r="B820" i="1"/>
  <c r="E820" i="1" s="1"/>
  <c r="B821" i="1"/>
  <c r="E821" i="1" s="1"/>
  <c r="B822" i="1"/>
  <c r="E822" i="1" s="1"/>
  <c r="B823" i="1"/>
  <c r="E823" i="1" s="1"/>
  <c r="B824" i="1"/>
  <c r="E824" i="1" s="1"/>
  <c r="B825" i="1"/>
  <c r="B826" i="1"/>
  <c r="E826" i="1" s="1"/>
  <c r="B827" i="1"/>
  <c r="E827" i="1" s="1"/>
  <c r="B828" i="1"/>
  <c r="E828" i="1" s="1"/>
  <c r="B829" i="1"/>
  <c r="E829" i="1" s="1"/>
  <c r="B830" i="1"/>
  <c r="E830" i="1" s="1"/>
  <c r="B831" i="1"/>
  <c r="E831" i="1" s="1"/>
  <c r="B832" i="1"/>
  <c r="E832" i="1" s="1"/>
  <c r="B833" i="1"/>
  <c r="E833" i="1" s="1"/>
  <c r="B834" i="1"/>
  <c r="E834" i="1" s="1"/>
  <c r="B835" i="1"/>
  <c r="E835" i="1" s="1"/>
  <c r="B836" i="1"/>
  <c r="E836" i="1" s="1"/>
  <c r="B837" i="1"/>
  <c r="E837" i="1" s="1"/>
  <c r="B838" i="1"/>
  <c r="E838" i="1" s="1"/>
  <c r="B839" i="1"/>
  <c r="E839" i="1" s="1"/>
  <c r="B840" i="1"/>
  <c r="E840" i="1" s="1"/>
  <c r="B841" i="1"/>
  <c r="D841" i="1" s="1"/>
  <c r="B842" i="1"/>
  <c r="D842" i="1" s="1"/>
  <c r="B843" i="1"/>
  <c r="D843" i="1" s="1"/>
  <c r="B844" i="1"/>
  <c r="D844" i="1" s="1"/>
  <c r="B845" i="1"/>
  <c r="D845" i="1" s="1"/>
  <c r="B846" i="1"/>
  <c r="D846" i="1" s="1"/>
  <c r="B847" i="1"/>
  <c r="D847" i="1" s="1"/>
  <c r="B848" i="1"/>
  <c r="D848" i="1" s="1"/>
  <c r="B849" i="1"/>
  <c r="D849" i="1" s="1"/>
  <c r="B850" i="1"/>
  <c r="D850" i="1" s="1"/>
  <c r="B851" i="1"/>
  <c r="D851" i="1" s="1"/>
  <c r="B852" i="1"/>
  <c r="D852" i="1" s="1"/>
  <c r="B853" i="1"/>
  <c r="D853" i="1" s="1"/>
  <c r="B854" i="1"/>
  <c r="D854" i="1" s="1"/>
  <c r="B855" i="1"/>
  <c r="D855" i="1" s="1"/>
  <c r="B856" i="1"/>
  <c r="D856" i="1" s="1"/>
  <c r="B857" i="1"/>
  <c r="D857" i="1" s="1"/>
  <c r="B858" i="1"/>
  <c r="D858" i="1" s="1"/>
  <c r="B859" i="1"/>
  <c r="D859" i="1" s="1"/>
  <c r="B860" i="1"/>
  <c r="D860" i="1" s="1"/>
  <c r="B861" i="1"/>
  <c r="D861" i="1" s="1"/>
  <c r="B862" i="1"/>
  <c r="D862" i="1" s="1"/>
  <c r="B863" i="1"/>
  <c r="D863" i="1" s="1"/>
  <c r="B864" i="1"/>
  <c r="D864" i="1" s="1"/>
  <c r="B865" i="1"/>
  <c r="D865" i="1" s="1"/>
  <c r="B866" i="1"/>
  <c r="D866" i="1" s="1"/>
  <c r="B867" i="1"/>
  <c r="D867" i="1" s="1"/>
  <c r="B868" i="1"/>
  <c r="D868" i="1" s="1"/>
  <c r="B869" i="1"/>
  <c r="D869" i="1" s="1"/>
  <c r="B870" i="1"/>
  <c r="D870" i="1" s="1"/>
  <c r="B871" i="1"/>
  <c r="D871" i="1" s="1"/>
  <c r="B872" i="1"/>
  <c r="D872" i="1" s="1"/>
  <c r="B873" i="1"/>
  <c r="D873" i="1" s="1"/>
  <c r="B874" i="1"/>
  <c r="D874" i="1" s="1"/>
  <c r="B875" i="1"/>
  <c r="D875" i="1" s="1"/>
  <c r="B876" i="1"/>
  <c r="D876" i="1" s="1"/>
  <c r="B877" i="1"/>
  <c r="D877" i="1" s="1"/>
  <c r="B878" i="1"/>
  <c r="D878" i="1" s="1"/>
  <c r="B879" i="1"/>
  <c r="D879" i="1" s="1"/>
  <c r="B880" i="1"/>
  <c r="D880" i="1" s="1"/>
  <c r="B881" i="1"/>
  <c r="D881" i="1" s="1"/>
  <c r="B882" i="1"/>
  <c r="D882" i="1" s="1"/>
  <c r="B883" i="1"/>
  <c r="D883" i="1" s="1"/>
  <c r="B884" i="1"/>
  <c r="D884" i="1" s="1"/>
  <c r="B885" i="1"/>
  <c r="D885" i="1" s="1"/>
  <c r="B886" i="1"/>
  <c r="D886" i="1" s="1"/>
  <c r="B887" i="1"/>
  <c r="D887" i="1" s="1"/>
  <c r="B888" i="1"/>
  <c r="D888" i="1" s="1"/>
  <c r="B889" i="1"/>
  <c r="D889" i="1" s="1"/>
  <c r="B890" i="1"/>
  <c r="D890" i="1" s="1"/>
  <c r="B891" i="1"/>
  <c r="D891" i="1" s="1"/>
  <c r="B892" i="1"/>
  <c r="D892" i="1" s="1"/>
  <c r="B893" i="1"/>
  <c r="D893" i="1" s="1"/>
  <c r="B894" i="1"/>
  <c r="D894" i="1" s="1"/>
  <c r="B895" i="1"/>
  <c r="D895" i="1" s="1"/>
  <c r="B896" i="1"/>
  <c r="E896" i="1" s="1"/>
  <c r="B897" i="1"/>
  <c r="E897" i="1" s="1"/>
  <c r="B898" i="1"/>
  <c r="E898" i="1" s="1"/>
  <c r="B899" i="1"/>
  <c r="B900" i="1"/>
  <c r="B901" i="1"/>
  <c r="E901" i="1" s="1"/>
  <c r="B902" i="1"/>
  <c r="E902" i="1" s="1"/>
  <c r="B903" i="1"/>
  <c r="E903" i="1" s="1"/>
  <c r="B904" i="1"/>
  <c r="E904" i="1" s="1"/>
  <c r="B905" i="1"/>
  <c r="E905" i="1" s="1"/>
  <c r="B906" i="1"/>
  <c r="B907" i="1"/>
  <c r="B908" i="1"/>
  <c r="E908" i="1" s="1"/>
  <c r="B909" i="1"/>
  <c r="E909" i="1" s="1"/>
  <c r="B910" i="1"/>
  <c r="E910" i="1" s="1"/>
  <c r="B911" i="1"/>
  <c r="E911" i="1" s="1"/>
  <c r="B912" i="1"/>
  <c r="E912" i="1" s="1"/>
  <c r="B913" i="1"/>
  <c r="E913" i="1" s="1"/>
  <c r="B914" i="1"/>
  <c r="B915" i="1"/>
  <c r="B916" i="1"/>
  <c r="E916" i="1" s="1"/>
  <c r="B917" i="1"/>
  <c r="E917" i="1" s="1"/>
  <c r="B918" i="1"/>
  <c r="E918" i="1" s="1"/>
  <c r="B919" i="1"/>
  <c r="E919" i="1" s="1"/>
  <c r="B920" i="1"/>
  <c r="E920" i="1" s="1"/>
  <c r="B921" i="1"/>
  <c r="E921" i="1" s="1"/>
  <c r="B922" i="1"/>
  <c r="B923" i="1"/>
  <c r="B924" i="1"/>
  <c r="E924" i="1" s="1"/>
  <c r="B925" i="1"/>
  <c r="E925" i="1" s="1"/>
  <c r="B926" i="1"/>
  <c r="E926" i="1" s="1"/>
  <c r="B927" i="1"/>
  <c r="B928" i="1"/>
  <c r="E928" i="1" s="1"/>
  <c r="B929" i="1"/>
  <c r="E929" i="1" s="1"/>
  <c r="B930" i="1"/>
  <c r="B931" i="1"/>
  <c r="B932" i="1"/>
  <c r="E932" i="1" s="1"/>
  <c r="B933" i="1"/>
  <c r="E933" i="1" s="1"/>
  <c r="B934" i="1"/>
  <c r="E934" i="1" s="1"/>
  <c r="B935" i="1"/>
  <c r="E935" i="1" s="1"/>
  <c r="B936" i="1"/>
  <c r="E936" i="1" s="1"/>
  <c r="B937" i="1"/>
  <c r="E937" i="1" s="1"/>
  <c r="B938" i="1"/>
  <c r="B939" i="1"/>
  <c r="E939" i="1" s="1"/>
  <c r="B940" i="1"/>
  <c r="E940" i="1" s="1"/>
  <c r="B941" i="1"/>
  <c r="E941" i="1" s="1"/>
  <c r="B942" i="1"/>
  <c r="E942" i="1" s="1"/>
  <c r="B943" i="1"/>
  <c r="E943" i="1" s="1"/>
  <c r="B944" i="1"/>
  <c r="E944" i="1" s="1"/>
  <c r="B945" i="1"/>
  <c r="B946" i="1"/>
  <c r="B947" i="1"/>
  <c r="E947" i="1" s="1"/>
  <c r="B948" i="1"/>
  <c r="E948" i="1" s="1"/>
  <c r="B949" i="1"/>
  <c r="E949" i="1" s="1"/>
  <c r="B950" i="1"/>
  <c r="E950" i="1" s="1"/>
  <c r="B951" i="1"/>
  <c r="E951" i="1" s="1"/>
  <c r="B952" i="1"/>
  <c r="E952" i="1" s="1"/>
  <c r="B953" i="1"/>
  <c r="B954" i="1"/>
  <c r="B955" i="1"/>
  <c r="E955" i="1" s="1"/>
  <c r="B956" i="1"/>
  <c r="E956" i="1" s="1"/>
  <c r="B957" i="1"/>
  <c r="E957" i="1" s="1"/>
  <c r="B958" i="1"/>
  <c r="E958" i="1" s="1"/>
  <c r="B959" i="1"/>
  <c r="E959" i="1" s="1"/>
  <c r="B960" i="1"/>
  <c r="E960" i="1" s="1"/>
  <c r="B961" i="1"/>
  <c r="B962" i="1"/>
  <c r="B963" i="1"/>
  <c r="E963" i="1" s="1"/>
  <c r="B964" i="1"/>
  <c r="E964" i="1" s="1"/>
  <c r="B965" i="1"/>
  <c r="B966" i="1"/>
  <c r="E966" i="1" s="1"/>
  <c r="B967" i="1"/>
  <c r="E967" i="1" s="1"/>
  <c r="B968" i="1"/>
  <c r="E968" i="1" s="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D1070" i="1" s="1"/>
  <c r="B1071" i="1"/>
  <c r="D1071" i="1" s="1"/>
  <c r="B1072" i="1"/>
  <c r="B1073" i="1"/>
  <c r="D1073" i="1" s="1"/>
  <c r="B1074" i="1"/>
  <c r="D1074" i="1" s="1"/>
  <c r="B1075" i="1"/>
  <c r="D1075" i="1" s="1"/>
  <c r="B1076" i="1"/>
  <c r="D1076" i="1" s="1"/>
  <c r="B1077" i="1"/>
  <c r="D1077" i="1" s="1"/>
  <c r="B1078" i="1"/>
  <c r="D1078" i="1" s="1"/>
  <c r="B1079" i="1"/>
  <c r="D1079" i="1" s="1"/>
  <c r="B1080" i="1"/>
  <c r="D1080" i="1" s="1"/>
  <c r="B1081" i="1"/>
  <c r="D1081" i="1" s="1"/>
  <c r="B1082" i="1"/>
  <c r="D1082" i="1" s="1"/>
  <c r="B1083" i="1"/>
  <c r="D1083" i="1" s="1"/>
  <c r="B1084" i="1"/>
  <c r="D1084" i="1" s="1"/>
  <c r="B1085" i="1"/>
  <c r="D1085" i="1" s="1"/>
  <c r="B1086" i="1"/>
  <c r="D1086" i="1" s="1"/>
  <c r="B1087" i="1"/>
  <c r="D1087" i="1" s="1"/>
  <c r="B1088" i="1"/>
  <c r="B1089" i="1"/>
  <c r="D1089" i="1" s="1"/>
  <c r="B1090" i="1"/>
  <c r="D1090" i="1" s="1"/>
  <c r="B1091" i="1"/>
  <c r="E1091" i="1" s="1"/>
  <c r="B1092" i="1"/>
  <c r="E1092" i="1" s="1"/>
  <c r="B1093" i="1"/>
  <c r="E1093" i="1" s="1"/>
  <c r="B1094" i="1"/>
  <c r="E1094" i="1" s="1"/>
  <c r="B1095" i="1"/>
  <c r="E1095" i="1" s="1"/>
  <c r="B1096" i="1"/>
  <c r="B1097" i="1"/>
  <c r="E1097" i="1" s="1"/>
  <c r="B1098" i="1"/>
  <c r="E1098" i="1" s="1"/>
  <c r="B1099" i="1"/>
  <c r="E1099" i="1" s="1"/>
  <c r="B1100" i="1"/>
  <c r="E1100" i="1" s="1"/>
  <c r="B1101" i="1"/>
  <c r="E1101" i="1" s="1"/>
  <c r="B1102" i="1"/>
  <c r="E1102" i="1" s="1"/>
  <c r="B1103" i="1"/>
  <c r="E1103" i="1" s="1"/>
  <c r="B1104" i="1"/>
  <c r="B1105" i="1"/>
  <c r="E1105" i="1" s="1"/>
  <c r="B1106" i="1"/>
  <c r="E1106" i="1" s="1"/>
  <c r="B1107" i="1"/>
  <c r="E1107" i="1" s="1"/>
  <c r="B1108" i="1"/>
  <c r="E1108" i="1" s="1"/>
  <c r="B1109" i="1"/>
  <c r="E1109" i="1" s="1"/>
  <c r="B1110" i="1"/>
  <c r="E1110" i="1" s="1"/>
  <c r="B1111" i="1"/>
  <c r="E1111" i="1" s="1"/>
  <c r="B1112" i="1"/>
  <c r="B1113" i="1"/>
  <c r="E1113" i="1" s="1"/>
  <c r="B1114" i="1"/>
  <c r="E1114" i="1" s="1"/>
  <c r="B1115" i="1"/>
  <c r="E1115" i="1" s="1"/>
  <c r="B1116" i="1"/>
  <c r="E1116" i="1" s="1"/>
  <c r="B1117" i="1"/>
  <c r="E1117" i="1" s="1"/>
  <c r="B1118" i="1"/>
  <c r="E1118" i="1" s="1"/>
  <c r="B1119" i="1"/>
  <c r="E1119" i="1" s="1"/>
  <c r="B1120" i="1"/>
  <c r="D1120" i="1" s="1"/>
  <c r="B1121" i="1"/>
  <c r="D1121" i="1" s="1"/>
  <c r="B1122" i="1"/>
  <c r="D1122" i="1" s="1"/>
  <c r="B1123" i="1"/>
  <c r="D1123" i="1" s="1"/>
  <c r="B1124" i="1"/>
  <c r="D1124" i="1" s="1"/>
  <c r="B1125" i="1"/>
  <c r="D1125" i="1" s="1"/>
  <c r="B1126" i="1"/>
  <c r="D1126" i="1" s="1"/>
  <c r="B1127" i="1"/>
  <c r="D1127" i="1" s="1"/>
  <c r="B1128" i="1"/>
  <c r="D1128" i="1" s="1"/>
  <c r="B1129" i="1"/>
  <c r="D1129" i="1" s="1"/>
  <c r="B1130" i="1"/>
  <c r="D1130" i="1" s="1"/>
  <c r="B1131" i="1"/>
  <c r="D1131" i="1" s="1"/>
  <c r="B1132" i="1"/>
  <c r="D1132" i="1" s="1"/>
  <c r="B1133" i="1"/>
  <c r="D1133" i="1" s="1"/>
  <c r="B1134" i="1"/>
  <c r="D1134" i="1" s="1"/>
  <c r="B1135" i="1"/>
  <c r="D1135" i="1" s="1"/>
  <c r="B1136" i="1"/>
  <c r="D1136" i="1" s="1"/>
  <c r="B1137" i="1"/>
  <c r="D1137" i="1" s="1"/>
  <c r="B1138" i="1"/>
  <c r="D1138" i="1" s="1"/>
  <c r="B1139" i="1"/>
  <c r="D1139" i="1" s="1"/>
  <c r="B1140" i="1"/>
  <c r="D1140" i="1" s="1"/>
  <c r="B1141" i="1"/>
  <c r="D1141" i="1" s="1"/>
  <c r="B1142" i="1"/>
  <c r="D1142" i="1" s="1"/>
  <c r="B1143" i="1"/>
  <c r="D1143" i="1" s="1"/>
  <c r="B1144" i="1"/>
  <c r="D1144" i="1" s="1"/>
  <c r="B1145" i="1"/>
  <c r="D1145" i="1" s="1"/>
  <c r="B1146" i="1"/>
  <c r="D1146" i="1" s="1"/>
  <c r="B1147" i="1"/>
  <c r="D1147" i="1" s="1"/>
  <c r="B1148" i="1"/>
  <c r="D1148" i="1" s="1"/>
  <c r="B1149" i="1"/>
  <c r="D1149" i="1" s="1"/>
  <c r="B1150" i="1"/>
  <c r="D1150" i="1" s="1"/>
  <c r="B1151" i="1"/>
  <c r="D1151" i="1" s="1"/>
  <c r="B1152" i="1"/>
  <c r="D1152" i="1" s="1"/>
  <c r="B1153" i="1"/>
  <c r="D1153" i="1" s="1"/>
  <c r="B1154" i="1"/>
  <c r="D1154" i="1" s="1"/>
  <c r="B1155" i="1"/>
  <c r="D1155" i="1" s="1"/>
  <c r="B1156" i="1"/>
  <c r="D1156" i="1" s="1"/>
  <c r="B1157" i="1"/>
  <c r="D1157" i="1" s="1"/>
  <c r="B1158" i="1"/>
  <c r="D1158" i="1" s="1"/>
  <c r="B1159" i="1"/>
  <c r="D1159" i="1" s="1"/>
  <c r="B1160" i="1"/>
  <c r="D1160" i="1" s="1"/>
  <c r="B1161" i="1"/>
  <c r="D1161" i="1" s="1"/>
  <c r="B1162" i="1"/>
  <c r="D1162" i="1" s="1"/>
  <c r="B1163" i="1"/>
  <c r="D1163" i="1" s="1"/>
  <c r="B1164" i="1"/>
  <c r="D1164" i="1" s="1"/>
  <c r="B1165" i="1"/>
  <c r="D1165" i="1" s="1"/>
  <c r="B1166" i="1"/>
  <c r="D1166" i="1" s="1"/>
  <c r="B1167" i="1"/>
  <c r="D1167" i="1" s="1"/>
  <c r="B1168" i="1"/>
  <c r="D1168" i="1" s="1"/>
  <c r="B1169" i="1"/>
  <c r="D1169" i="1" s="1"/>
  <c r="B1170" i="1"/>
  <c r="D1170" i="1" s="1"/>
  <c r="B1171" i="1"/>
  <c r="D1171" i="1" s="1"/>
  <c r="B1172" i="1"/>
  <c r="D1172" i="1" s="1"/>
  <c r="B1173" i="1"/>
  <c r="D1173" i="1" s="1"/>
  <c r="B1174" i="1"/>
  <c r="D1174" i="1" s="1"/>
  <c r="B1175" i="1"/>
  <c r="D1175" i="1" s="1"/>
  <c r="B1176" i="1"/>
  <c r="D1176" i="1" s="1"/>
  <c r="B1177" i="1"/>
  <c r="D1177" i="1" s="1"/>
  <c r="B1178" i="1"/>
  <c r="D1178" i="1" s="1"/>
  <c r="B1179" i="1"/>
  <c r="D1179" i="1" s="1"/>
  <c r="B1180" i="1"/>
  <c r="E1180" i="1" s="1"/>
  <c r="B1181" i="1"/>
  <c r="E1181" i="1" s="1"/>
  <c r="B1182" i="1"/>
  <c r="E1182" i="1" s="1"/>
  <c r="B1183" i="1"/>
  <c r="E1183" i="1" s="1"/>
  <c r="B1184" i="1"/>
  <c r="E1184" i="1" s="1"/>
  <c r="B1185" i="1"/>
  <c r="E1185" i="1" s="1"/>
  <c r="B1186" i="1"/>
  <c r="E1186" i="1" s="1"/>
  <c r="B1187" i="1"/>
  <c r="E1187" i="1" s="1"/>
  <c r="B1188" i="1"/>
  <c r="E1188" i="1" s="1"/>
  <c r="B1189" i="1"/>
  <c r="E1189" i="1" s="1"/>
  <c r="B1190" i="1"/>
  <c r="E1190" i="1" s="1"/>
  <c r="B1191" i="1"/>
  <c r="E1191" i="1" s="1"/>
  <c r="B1192" i="1"/>
  <c r="E1192" i="1" s="1"/>
  <c r="B1193" i="1"/>
  <c r="E1193" i="1" s="1"/>
  <c r="B1194" i="1"/>
  <c r="E1194" i="1" s="1"/>
  <c r="B1195" i="1"/>
  <c r="E1195" i="1" s="1"/>
  <c r="B1196" i="1"/>
  <c r="E1196" i="1" s="1"/>
  <c r="B1197" i="1"/>
  <c r="E1197" i="1" s="1"/>
  <c r="B1198" i="1"/>
  <c r="E1198" i="1" s="1"/>
  <c r="B1199" i="1"/>
  <c r="E1199" i="1" s="1"/>
  <c r="B1200" i="1"/>
  <c r="E1200" i="1" s="1"/>
  <c r="B1201" i="1"/>
  <c r="E1201" i="1" s="1"/>
  <c r="B1202" i="1"/>
  <c r="E1202" i="1" s="1"/>
  <c r="B1203" i="1"/>
  <c r="E1203" i="1" s="1"/>
  <c r="B1204" i="1"/>
  <c r="E1204" i="1" s="1"/>
  <c r="B1205" i="1"/>
  <c r="E1205" i="1" s="1"/>
  <c r="B1206" i="1"/>
  <c r="E1206" i="1" s="1"/>
  <c r="B1207" i="1"/>
  <c r="E1207" i="1" s="1"/>
  <c r="B1208" i="1"/>
  <c r="E1208" i="1" s="1"/>
  <c r="B1209" i="1"/>
  <c r="E1209" i="1" s="1"/>
  <c r="B1210" i="1"/>
  <c r="E1210" i="1" s="1"/>
  <c r="B1211" i="1"/>
  <c r="E1211" i="1" s="1"/>
  <c r="B2" i="1"/>
  <c r="E2" i="1" s="1"/>
  <c r="E1124" i="1" l="1"/>
  <c r="D1189" i="1"/>
  <c r="E523" i="1"/>
  <c r="E1135" i="1"/>
  <c r="D802" i="1"/>
  <c r="D1184" i="1"/>
  <c r="D1200" i="1"/>
  <c r="E1156" i="1"/>
  <c r="D1205" i="1"/>
  <c r="E1167" i="1"/>
  <c r="E1083" i="1"/>
  <c r="D747" i="1"/>
  <c r="E470" i="1"/>
  <c r="E11" i="1"/>
  <c r="D1208" i="1"/>
  <c r="D1192" i="1"/>
  <c r="E1172" i="1"/>
  <c r="E1140" i="1"/>
  <c r="D1108" i="1"/>
  <c r="D809" i="1"/>
  <c r="D679" i="1"/>
  <c r="E586" i="1"/>
  <c r="E274" i="1"/>
  <c r="D1197" i="1"/>
  <c r="D1181" i="1"/>
  <c r="E1151" i="1"/>
  <c r="D1119" i="1"/>
  <c r="D712" i="1"/>
  <c r="D671" i="1"/>
  <c r="E293" i="1"/>
  <c r="D1209" i="1"/>
  <c r="D1201" i="1"/>
  <c r="D1193" i="1"/>
  <c r="D1185" i="1"/>
  <c r="E1175" i="1"/>
  <c r="E1159" i="1"/>
  <c r="E1143" i="1"/>
  <c r="E1127" i="1"/>
  <c r="E895" i="1"/>
  <c r="E894" i="1"/>
  <c r="E893" i="1"/>
  <c r="E892" i="1"/>
  <c r="E891" i="1"/>
  <c r="E890" i="1"/>
  <c r="E889" i="1"/>
  <c r="E888" i="1"/>
  <c r="E887" i="1"/>
  <c r="E886" i="1"/>
  <c r="E885" i="1"/>
  <c r="E884" i="1"/>
  <c r="E883" i="1"/>
  <c r="E882" i="1"/>
  <c r="E881" i="1"/>
  <c r="E880" i="1"/>
  <c r="E879" i="1"/>
  <c r="E878" i="1"/>
  <c r="E877" i="1"/>
  <c r="E876" i="1"/>
  <c r="E875" i="1"/>
  <c r="E874" i="1"/>
  <c r="E873" i="1"/>
  <c r="E872" i="1"/>
  <c r="E871" i="1"/>
  <c r="E870" i="1"/>
  <c r="E869" i="1"/>
  <c r="E868" i="1"/>
  <c r="E867" i="1"/>
  <c r="E866" i="1"/>
  <c r="E865" i="1"/>
  <c r="E864" i="1"/>
  <c r="E863" i="1"/>
  <c r="E862" i="1"/>
  <c r="E861" i="1"/>
  <c r="E860" i="1"/>
  <c r="E859" i="1"/>
  <c r="E858" i="1"/>
  <c r="E857" i="1"/>
  <c r="E856" i="1"/>
  <c r="E855" i="1"/>
  <c r="E854" i="1"/>
  <c r="E853" i="1"/>
  <c r="E852" i="1"/>
  <c r="E851" i="1"/>
  <c r="E850" i="1"/>
  <c r="E849" i="1"/>
  <c r="E848" i="1"/>
  <c r="E847" i="1"/>
  <c r="E846" i="1"/>
  <c r="E845" i="1"/>
  <c r="E844" i="1"/>
  <c r="E843" i="1"/>
  <c r="E842" i="1"/>
  <c r="E841" i="1"/>
  <c r="D834" i="1"/>
  <c r="D770" i="1"/>
  <c r="D682" i="1"/>
  <c r="E595" i="1"/>
  <c r="E532" i="1"/>
  <c r="E314" i="1"/>
  <c r="E180" i="1"/>
  <c r="D1204" i="1"/>
  <c r="D1196" i="1"/>
  <c r="D1188" i="1"/>
  <c r="D1180" i="1"/>
  <c r="E1164" i="1"/>
  <c r="E1148" i="1"/>
  <c r="E1132" i="1"/>
  <c r="D1116" i="1"/>
  <c r="D1107" i="1"/>
  <c r="D896" i="1"/>
  <c r="D777" i="1"/>
  <c r="D707" i="1"/>
  <c r="E650" i="1"/>
  <c r="E461" i="1"/>
  <c r="E229" i="1"/>
  <c r="D1210" i="1"/>
  <c r="D1206" i="1"/>
  <c r="D1202" i="1"/>
  <c r="D1198" i="1"/>
  <c r="D1194" i="1"/>
  <c r="D1190" i="1"/>
  <c r="D1186" i="1"/>
  <c r="D1182" i="1"/>
  <c r="E1176" i="1"/>
  <c r="E1168" i="1"/>
  <c r="E1160" i="1"/>
  <c r="E1152" i="1"/>
  <c r="E1144" i="1"/>
  <c r="E1136" i="1"/>
  <c r="E1128" i="1"/>
  <c r="E1120" i="1"/>
  <c r="D1099" i="1"/>
  <c r="D1092" i="1"/>
  <c r="D715" i="1"/>
  <c r="D710" i="1"/>
  <c r="D683" i="1"/>
  <c r="D680" i="1"/>
  <c r="D675" i="1"/>
  <c r="E485" i="1"/>
  <c r="E298" i="1"/>
  <c r="E242" i="1"/>
  <c r="D1211" i="1"/>
  <c r="D1207" i="1"/>
  <c r="D1203" i="1"/>
  <c r="D1199" i="1"/>
  <c r="D1195" i="1"/>
  <c r="D1191" i="1"/>
  <c r="D1187" i="1"/>
  <c r="D1183" i="1"/>
  <c r="E1179" i="1"/>
  <c r="E1171" i="1"/>
  <c r="E1163" i="1"/>
  <c r="E1155" i="1"/>
  <c r="E1147" i="1"/>
  <c r="E1139" i="1"/>
  <c r="E1131" i="1"/>
  <c r="E1123" i="1"/>
  <c r="D1100" i="1"/>
  <c r="D1095" i="1"/>
  <c r="D838" i="1"/>
  <c r="D833" i="1"/>
  <c r="D806" i="1"/>
  <c r="D801" i="1"/>
  <c r="D774" i="1"/>
  <c r="D769" i="1"/>
  <c r="D744" i="1"/>
  <c r="E643" i="1"/>
  <c r="E594" i="1"/>
  <c r="E579" i="1"/>
  <c r="E531" i="1"/>
  <c r="E516" i="1"/>
  <c r="E438" i="1"/>
  <c r="E309" i="1"/>
  <c r="E261" i="1"/>
  <c r="E161" i="1"/>
  <c r="E10" i="1"/>
  <c r="E814" i="1"/>
  <c r="D814" i="1"/>
  <c r="E782" i="1"/>
  <c r="D782" i="1"/>
  <c r="E750" i="1"/>
  <c r="D750" i="1"/>
  <c r="D610" i="1"/>
  <c r="E610" i="1"/>
  <c r="D546" i="1"/>
  <c r="E546" i="1"/>
  <c r="E1177" i="1"/>
  <c r="E1173" i="1"/>
  <c r="E1169" i="1"/>
  <c r="E1165" i="1"/>
  <c r="E1161" i="1"/>
  <c r="E1157" i="1"/>
  <c r="E1153" i="1"/>
  <c r="E1149" i="1"/>
  <c r="E1145" i="1"/>
  <c r="E1141" i="1"/>
  <c r="E1137" i="1"/>
  <c r="E1133" i="1"/>
  <c r="E1129" i="1"/>
  <c r="E1125" i="1"/>
  <c r="E1121" i="1"/>
  <c r="D1115" i="1"/>
  <c r="E1112" i="1"/>
  <c r="D1112" i="1"/>
  <c r="D1103" i="1"/>
  <c r="E927" i="1"/>
  <c r="D927" i="1"/>
  <c r="D477" i="1"/>
  <c r="E477" i="1"/>
  <c r="D402" i="1"/>
  <c r="E402" i="1"/>
  <c r="D322" i="1"/>
  <c r="E322" i="1"/>
  <c r="D290" i="1"/>
  <c r="E290" i="1"/>
  <c r="D226" i="1"/>
  <c r="E226" i="1"/>
  <c r="E665" i="1"/>
  <c r="D665" i="1"/>
  <c r="E1178" i="1"/>
  <c r="E1170" i="1"/>
  <c r="E1162" i="1"/>
  <c r="E1154" i="1"/>
  <c r="E1146" i="1"/>
  <c r="E1138" i="1"/>
  <c r="E1130" i="1"/>
  <c r="D1111" i="1"/>
  <c r="D1091" i="1"/>
  <c r="E965" i="1"/>
  <c r="D965" i="1"/>
  <c r="D918" i="1"/>
  <c r="E825" i="1"/>
  <c r="D825" i="1"/>
  <c r="E793" i="1"/>
  <c r="D793" i="1"/>
  <c r="E761" i="1"/>
  <c r="D761" i="1"/>
  <c r="E734" i="1"/>
  <c r="D734" i="1"/>
  <c r="E718" i="1"/>
  <c r="D718" i="1"/>
  <c r="E690" i="1"/>
  <c r="D690" i="1"/>
  <c r="D627" i="1"/>
  <c r="E627" i="1"/>
  <c r="D563" i="1"/>
  <c r="E563" i="1"/>
  <c r="D486" i="1"/>
  <c r="E486" i="1"/>
  <c r="D424" i="1"/>
  <c r="E424" i="1"/>
  <c r="E1104" i="1"/>
  <c r="D1104" i="1"/>
  <c r="E731" i="1"/>
  <c r="D731" i="1"/>
  <c r="E699" i="1"/>
  <c r="D699" i="1"/>
  <c r="E1174" i="1"/>
  <c r="E1166" i="1"/>
  <c r="E1158" i="1"/>
  <c r="E1150" i="1"/>
  <c r="E1142" i="1"/>
  <c r="E1134" i="1"/>
  <c r="E1126" i="1"/>
  <c r="E1122" i="1"/>
  <c r="E1080" i="1"/>
  <c r="E1096" i="1"/>
  <c r="D1096" i="1"/>
  <c r="D958" i="1"/>
  <c r="D339" i="1"/>
  <c r="E339" i="1"/>
  <c r="D306" i="1"/>
  <c r="E306" i="1"/>
  <c r="D258" i="1"/>
  <c r="E258" i="1"/>
  <c r="E332" i="1"/>
  <c r="E317" i="1"/>
  <c r="E301" i="1"/>
  <c r="E277" i="1"/>
  <c r="E245" i="1"/>
  <c r="E219" i="1"/>
  <c r="D826" i="1"/>
  <c r="D817" i="1"/>
  <c r="D794" i="1"/>
  <c r="D785" i="1"/>
  <c r="D762" i="1"/>
  <c r="D755" i="1"/>
  <c r="D735" i="1"/>
  <c r="D732" i="1"/>
  <c r="D723" i="1"/>
  <c r="D702" i="1"/>
  <c r="D691" i="1"/>
  <c r="D668" i="1"/>
  <c r="E634" i="1"/>
  <c r="E611" i="1"/>
  <c r="E570" i="1"/>
  <c r="E547" i="1"/>
  <c r="E507" i="1"/>
  <c r="E454" i="1"/>
  <c r="E437" i="1"/>
  <c r="E380" i="1"/>
  <c r="D313" i="1"/>
  <c r="E313" i="1"/>
  <c r="D297" i="1"/>
  <c r="E297" i="1"/>
  <c r="D269" i="1"/>
  <c r="E269" i="1"/>
  <c r="D237" i="1"/>
  <c r="E237" i="1"/>
  <c r="D212" i="1"/>
  <c r="E212" i="1"/>
  <c r="D1113" i="1"/>
  <c r="D1109" i="1"/>
  <c r="D1105" i="1"/>
  <c r="D1101" i="1"/>
  <c r="D1097" i="1"/>
  <c r="D1093" i="1"/>
  <c r="D949" i="1"/>
  <c r="D903" i="1"/>
  <c r="D822" i="1"/>
  <c r="D810" i="1"/>
  <c r="D790" i="1"/>
  <c r="D778" i="1"/>
  <c r="D758" i="1"/>
  <c r="D751" i="1"/>
  <c r="D748" i="1"/>
  <c r="D728" i="1"/>
  <c r="D719" i="1"/>
  <c r="D716" i="1"/>
  <c r="D698" i="1"/>
  <c r="D686" i="1"/>
  <c r="D667" i="1"/>
  <c r="D664" i="1"/>
  <c r="D655" i="1"/>
  <c r="E626" i="1"/>
  <c r="E602" i="1"/>
  <c r="E562" i="1"/>
  <c r="E538" i="1"/>
  <c r="E493" i="1"/>
  <c r="E453" i="1"/>
  <c r="E429" i="1"/>
  <c r="E331" i="1"/>
  <c r="D321" i="1"/>
  <c r="E321" i="1"/>
  <c r="D305" i="1"/>
  <c r="E305" i="1"/>
  <c r="D285" i="1"/>
  <c r="E285" i="1"/>
  <c r="D253" i="1"/>
  <c r="E253" i="1"/>
  <c r="D221" i="1"/>
  <c r="E221" i="1"/>
  <c r="D1088" i="1"/>
  <c r="E1088" i="1"/>
  <c r="D1117" i="1"/>
  <c r="D1118" i="1"/>
  <c r="D1114" i="1"/>
  <c r="D1110" i="1"/>
  <c r="D1106" i="1"/>
  <c r="D1102" i="1"/>
  <c r="D1098" i="1"/>
  <c r="D1094" i="1"/>
  <c r="E1075" i="1"/>
  <c r="D1072" i="1"/>
  <c r="E1072" i="1"/>
  <c r="D934" i="1"/>
  <c r="D830" i="1"/>
  <c r="D818" i="1"/>
  <c r="D798" i="1"/>
  <c r="D786" i="1"/>
  <c r="D766" i="1"/>
  <c r="D739" i="1"/>
  <c r="D706" i="1"/>
  <c r="D694" i="1"/>
  <c r="D660" i="1"/>
  <c r="E642" i="1"/>
  <c r="E618" i="1"/>
  <c r="E578" i="1"/>
  <c r="E554" i="1"/>
  <c r="E515" i="1"/>
  <c r="E504" i="1"/>
  <c r="E469" i="1"/>
  <c r="E445" i="1"/>
  <c r="E363" i="1"/>
  <c r="E325" i="1"/>
  <c r="D942" i="1"/>
  <c r="D911" i="1"/>
  <c r="D837" i="1"/>
  <c r="D829" i="1"/>
  <c r="D821" i="1"/>
  <c r="D813" i="1"/>
  <c r="D805" i="1"/>
  <c r="D797" i="1"/>
  <c r="D789" i="1"/>
  <c r="D781" i="1"/>
  <c r="D773" i="1"/>
  <c r="D765" i="1"/>
  <c r="D757" i="1"/>
  <c r="D754" i="1"/>
  <c r="D743" i="1"/>
  <c r="D738" i="1"/>
  <c r="D727" i="1"/>
  <c r="D722" i="1"/>
  <c r="D711" i="1"/>
  <c r="D703" i="1"/>
  <c r="D695" i="1"/>
  <c r="D687" i="1"/>
  <c r="D676" i="1"/>
  <c r="D672" i="1"/>
  <c r="D661" i="1"/>
  <c r="D656" i="1"/>
  <c r="E651" i="1"/>
  <c r="E635" i="1"/>
  <c r="E619" i="1"/>
  <c r="E603" i="1"/>
  <c r="E587" i="1"/>
  <c r="E571" i="1"/>
  <c r="E555" i="1"/>
  <c r="E539" i="1"/>
  <c r="E524" i="1"/>
  <c r="E508" i="1"/>
  <c r="E505" i="1"/>
  <c r="E494" i="1"/>
  <c r="E478" i="1"/>
  <c r="E462" i="1"/>
  <c r="E446" i="1"/>
  <c r="E430" i="1"/>
  <c r="E411" i="1"/>
  <c r="E348" i="1"/>
  <c r="E326" i="1"/>
  <c r="E318" i="1"/>
  <c r="E310" i="1"/>
  <c r="E302" i="1"/>
  <c r="E294" i="1"/>
  <c r="E282" i="1"/>
  <c r="E266" i="1"/>
  <c r="E250" i="1"/>
  <c r="E234" i="1"/>
  <c r="E193" i="1"/>
  <c r="E700" i="1"/>
  <c r="D700" i="1"/>
  <c r="D630" i="1"/>
  <c r="E630" i="1"/>
  <c r="D614" i="1"/>
  <c r="E614" i="1"/>
  <c r="D598" i="1"/>
  <c r="E598" i="1"/>
  <c r="D591" i="1"/>
  <c r="E591" i="1"/>
  <c r="D575" i="1"/>
  <c r="E575" i="1"/>
  <c r="D550" i="1"/>
  <c r="E550" i="1"/>
  <c r="D535" i="1"/>
  <c r="E535" i="1"/>
  <c r="D519" i="1"/>
  <c r="E519" i="1"/>
  <c r="D500" i="1"/>
  <c r="E500" i="1"/>
  <c r="D473" i="1"/>
  <c r="E473" i="1"/>
  <c r="E708" i="1"/>
  <c r="D708" i="1"/>
  <c r="D639" i="1"/>
  <c r="E639" i="1"/>
  <c r="D623" i="1"/>
  <c r="E623" i="1"/>
  <c r="D607" i="1"/>
  <c r="E607" i="1"/>
  <c r="D559" i="1"/>
  <c r="E559" i="1"/>
  <c r="D543" i="1"/>
  <c r="E543" i="1"/>
  <c r="D489" i="1"/>
  <c r="E489" i="1"/>
  <c r="D457" i="1"/>
  <c r="E457" i="1"/>
  <c r="D335" i="1"/>
  <c r="E335" i="1"/>
  <c r="D315" i="1"/>
  <c r="E315" i="1"/>
  <c r="E1084" i="1"/>
  <c r="E1076" i="1"/>
  <c r="D966" i="1"/>
  <c r="D950" i="1"/>
  <c r="D935" i="1"/>
  <c r="D919" i="1"/>
  <c r="D904" i="1"/>
  <c r="D839" i="1"/>
  <c r="D835" i="1"/>
  <c r="D831" i="1"/>
  <c r="D827" i="1"/>
  <c r="D823" i="1"/>
  <c r="D819" i="1"/>
  <c r="D815" i="1"/>
  <c r="D811" i="1"/>
  <c r="D807" i="1"/>
  <c r="D803" i="1"/>
  <c r="D799" i="1"/>
  <c r="D795" i="1"/>
  <c r="D791" i="1"/>
  <c r="D787" i="1"/>
  <c r="D783" i="1"/>
  <c r="D779" i="1"/>
  <c r="D775" i="1"/>
  <c r="D771" i="1"/>
  <c r="D767" i="1"/>
  <c r="D763" i="1"/>
  <c r="D759" i="1"/>
  <c r="D752" i="1"/>
  <c r="D742" i="1"/>
  <c r="D736" i="1"/>
  <c r="D726" i="1"/>
  <c r="D720" i="1"/>
  <c r="E704" i="1"/>
  <c r="D704" i="1"/>
  <c r="E696" i="1"/>
  <c r="D696" i="1"/>
  <c r="E688" i="1"/>
  <c r="D688" i="1"/>
  <c r="E674" i="1"/>
  <c r="D674" i="1"/>
  <c r="E659" i="1"/>
  <c r="D659" i="1"/>
  <c r="E692" i="1"/>
  <c r="D692" i="1"/>
  <c r="E684" i="1"/>
  <c r="D684" i="1"/>
  <c r="E669" i="1"/>
  <c r="D669" i="1"/>
  <c r="D582" i="1"/>
  <c r="E582" i="1"/>
  <c r="D566" i="1"/>
  <c r="E566" i="1"/>
  <c r="D441" i="1"/>
  <c r="E441" i="1"/>
  <c r="D323" i="1"/>
  <c r="E323" i="1"/>
  <c r="D307" i="1"/>
  <c r="E307" i="1"/>
  <c r="D299" i="1"/>
  <c r="E299" i="1"/>
  <c r="D196" i="1"/>
  <c r="E196" i="1"/>
  <c r="E1087" i="1"/>
  <c r="E1079" i="1"/>
  <c r="E1071" i="1"/>
  <c r="D957" i="1"/>
  <c r="D941" i="1"/>
  <c r="D926" i="1"/>
  <c r="D910" i="1"/>
  <c r="D840" i="1"/>
  <c r="D836" i="1"/>
  <c r="D832" i="1"/>
  <c r="D828" i="1"/>
  <c r="D824" i="1"/>
  <c r="D820" i="1"/>
  <c r="D816" i="1"/>
  <c r="D812" i="1"/>
  <c r="D808" i="1"/>
  <c r="D804" i="1"/>
  <c r="D800" i="1"/>
  <c r="D796" i="1"/>
  <c r="D792" i="1"/>
  <c r="D788" i="1"/>
  <c r="D784" i="1"/>
  <c r="D780" i="1"/>
  <c r="D776" i="1"/>
  <c r="D772" i="1"/>
  <c r="D768" i="1"/>
  <c r="D764" i="1"/>
  <c r="D760" i="1"/>
  <c r="D756" i="1"/>
  <c r="D746" i="1"/>
  <c r="D740" i="1"/>
  <c r="D730" i="1"/>
  <c r="D724" i="1"/>
  <c r="D714" i="1"/>
  <c r="D654" i="1"/>
  <c r="E654" i="1"/>
  <c r="D638" i="1"/>
  <c r="E638" i="1"/>
  <c r="D631" i="1"/>
  <c r="E631" i="1"/>
  <c r="D622" i="1"/>
  <c r="E622" i="1"/>
  <c r="D615" i="1"/>
  <c r="E615" i="1"/>
  <c r="D606" i="1"/>
  <c r="E606" i="1"/>
  <c r="D599" i="1"/>
  <c r="E599" i="1"/>
  <c r="D590" i="1"/>
  <c r="E590" i="1"/>
  <c r="D583" i="1"/>
  <c r="E583" i="1"/>
  <c r="D574" i="1"/>
  <c r="E574" i="1"/>
  <c r="D567" i="1"/>
  <c r="E567" i="1"/>
  <c r="D558" i="1"/>
  <c r="E558" i="1"/>
  <c r="D551" i="1"/>
  <c r="E551" i="1"/>
  <c r="D542" i="1"/>
  <c r="E542" i="1"/>
  <c r="D527" i="1"/>
  <c r="E527" i="1"/>
  <c r="D511" i="1"/>
  <c r="E511" i="1"/>
  <c r="D497" i="1"/>
  <c r="E497" i="1"/>
  <c r="D481" i="1"/>
  <c r="E481" i="1"/>
  <c r="D753" i="1"/>
  <c r="D749" i="1"/>
  <c r="D745" i="1"/>
  <c r="D741" i="1"/>
  <c r="D737" i="1"/>
  <c r="D733" i="1"/>
  <c r="D729" i="1"/>
  <c r="D725" i="1"/>
  <c r="D721" i="1"/>
  <c r="D717" i="1"/>
  <c r="D713" i="1"/>
  <c r="D709" i="1"/>
  <c r="D705" i="1"/>
  <c r="D701" i="1"/>
  <c r="D697" i="1"/>
  <c r="D693" i="1"/>
  <c r="D689" i="1"/>
  <c r="D685" i="1"/>
  <c r="D678" i="1"/>
  <c r="D663" i="1"/>
  <c r="D657" i="1"/>
  <c r="D278" i="1"/>
  <c r="E278" i="1"/>
  <c r="D262" i="1"/>
  <c r="E262" i="1"/>
  <c r="D246" i="1"/>
  <c r="E246" i="1"/>
  <c r="D230" i="1"/>
  <c r="E230" i="1"/>
  <c r="D107" i="1"/>
  <c r="E107" i="1"/>
  <c r="D43" i="1"/>
  <c r="E43" i="1"/>
  <c r="D465" i="1"/>
  <c r="E465" i="1"/>
  <c r="D449" i="1"/>
  <c r="E449" i="1"/>
  <c r="D433" i="1"/>
  <c r="E433" i="1"/>
  <c r="D418" i="1"/>
  <c r="E418" i="1"/>
  <c r="D355" i="1"/>
  <c r="E355" i="1"/>
  <c r="D327" i="1"/>
  <c r="E327" i="1"/>
  <c r="D319" i="1"/>
  <c r="E319" i="1"/>
  <c r="D311" i="1"/>
  <c r="E311" i="1"/>
  <c r="D303" i="1"/>
  <c r="E303" i="1"/>
  <c r="D295" i="1"/>
  <c r="E295" i="1"/>
  <c r="D164" i="1"/>
  <c r="E164" i="1"/>
  <c r="D681" i="1"/>
  <c r="D677" i="1"/>
  <c r="D673" i="1"/>
  <c r="D670" i="1"/>
  <c r="D666" i="1"/>
  <c r="D662" i="1"/>
  <c r="D658" i="1"/>
  <c r="E647" i="1"/>
  <c r="D646" i="1"/>
  <c r="E646" i="1"/>
  <c r="D420" i="1"/>
  <c r="E420" i="1"/>
  <c r="D364" i="1"/>
  <c r="E364" i="1"/>
  <c r="D286" i="1"/>
  <c r="E286" i="1"/>
  <c r="D270" i="1"/>
  <c r="E270" i="1"/>
  <c r="D254" i="1"/>
  <c r="E254" i="1"/>
  <c r="D238" i="1"/>
  <c r="E238" i="1"/>
  <c r="D222" i="1"/>
  <c r="E222" i="1"/>
  <c r="D78" i="1"/>
  <c r="E78" i="1"/>
  <c r="E106" i="1"/>
  <c r="E77" i="1"/>
  <c r="E42" i="1"/>
  <c r="E528" i="1"/>
  <c r="E520" i="1"/>
  <c r="E512" i="1"/>
  <c r="E501" i="1"/>
  <c r="E498" i="1"/>
  <c r="E490" i="1"/>
  <c r="E482" i="1"/>
  <c r="E474" i="1"/>
  <c r="E466" i="1"/>
  <c r="E458" i="1"/>
  <c r="E450" i="1"/>
  <c r="E442" i="1"/>
  <c r="E434" i="1"/>
  <c r="E428" i="1"/>
  <c r="E423" i="1"/>
  <c r="E395" i="1"/>
  <c r="E379" i="1"/>
  <c r="E336" i="1"/>
  <c r="E328" i="1"/>
  <c r="E324" i="1"/>
  <c r="E320" i="1"/>
  <c r="E316" i="1"/>
  <c r="E312" i="1"/>
  <c r="E308" i="1"/>
  <c r="E304" i="1"/>
  <c r="E300" i="1"/>
  <c r="E296" i="1"/>
  <c r="E292" i="1"/>
  <c r="E289" i="1"/>
  <c r="E281" i="1"/>
  <c r="E273" i="1"/>
  <c r="E265" i="1"/>
  <c r="E257" i="1"/>
  <c r="E249" i="1"/>
  <c r="E241" i="1"/>
  <c r="E233" i="1"/>
  <c r="E225" i="1"/>
  <c r="E218" i="1"/>
  <c r="E209" i="1"/>
  <c r="E177" i="1"/>
  <c r="D1064" i="1"/>
  <c r="E1064" i="1"/>
  <c r="D1058" i="1"/>
  <c r="E1058" i="1"/>
  <c r="D1052" i="1"/>
  <c r="E1052" i="1"/>
  <c r="D1046" i="1"/>
  <c r="E1046" i="1"/>
  <c r="D1040" i="1"/>
  <c r="E1040" i="1"/>
  <c r="D1034" i="1"/>
  <c r="E1034" i="1"/>
  <c r="D1029" i="1"/>
  <c r="E1029" i="1"/>
  <c r="D1021" i="1"/>
  <c r="E1021" i="1"/>
  <c r="D1015" i="1"/>
  <c r="E1015" i="1"/>
  <c r="D1009" i="1"/>
  <c r="E1009" i="1"/>
  <c r="D1003" i="1"/>
  <c r="E1003" i="1"/>
  <c r="D997" i="1"/>
  <c r="E997" i="1"/>
  <c r="D993" i="1"/>
  <c r="E993" i="1"/>
  <c r="D988" i="1"/>
  <c r="E988" i="1"/>
  <c r="D982" i="1"/>
  <c r="E982" i="1"/>
  <c r="D976" i="1"/>
  <c r="E976" i="1"/>
  <c r="D970" i="1"/>
  <c r="E970" i="1"/>
  <c r="E961" i="1"/>
  <c r="D961" i="1"/>
  <c r="E923" i="1"/>
  <c r="D923" i="1"/>
  <c r="E899" i="1"/>
  <c r="D899" i="1"/>
  <c r="D648" i="1"/>
  <c r="E648" i="1"/>
  <c r="D640" i="1"/>
  <c r="E640" i="1"/>
  <c r="D632" i="1"/>
  <c r="E632" i="1"/>
  <c r="D624" i="1"/>
  <c r="E624" i="1"/>
  <c r="D616" i="1"/>
  <c r="E616" i="1"/>
  <c r="D608" i="1"/>
  <c r="E608" i="1"/>
  <c r="D600" i="1"/>
  <c r="E600" i="1"/>
  <c r="D592" i="1"/>
  <c r="E592" i="1"/>
  <c r="D584" i="1"/>
  <c r="E584" i="1"/>
  <c r="D576" i="1"/>
  <c r="E576" i="1"/>
  <c r="D568" i="1"/>
  <c r="E568" i="1"/>
  <c r="D560" i="1"/>
  <c r="E560" i="1"/>
  <c r="D552" i="1"/>
  <c r="E552" i="1"/>
  <c r="D544" i="1"/>
  <c r="E544" i="1"/>
  <c r="D536" i="1"/>
  <c r="E536" i="1"/>
  <c r="D529" i="1"/>
  <c r="E529" i="1"/>
  <c r="D521" i="1"/>
  <c r="E521" i="1"/>
  <c r="D513" i="1"/>
  <c r="E513" i="1"/>
  <c r="D1068" i="1"/>
  <c r="E1068" i="1"/>
  <c r="D1062" i="1"/>
  <c r="E1062" i="1"/>
  <c r="D1056" i="1"/>
  <c r="E1056" i="1"/>
  <c r="D1050" i="1"/>
  <c r="E1050" i="1"/>
  <c r="D1044" i="1"/>
  <c r="E1044" i="1"/>
  <c r="D1036" i="1"/>
  <c r="E1036" i="1"/>
  <c r="D1031" i="1"/>
  <c r="E1031" i="1"/>
  <c r="D1025" i="1"/>
  <c r="E1025" i="1"/>
  <c r="D1019" i="1"/>
  <c r="E1019" i="1"/>
  <c r="D1013" i="1"/>
  <c r="E1013" i="1"/>
  <c r="D1007" i="1"/>
  <c r="E1007" i="1"/>
  <c r="D1001" i="1"/>
  <c r="E1001" i="1"/>
  <c r="D986" i="1"/>
  <c r="E986" i="1"/>
  <c r="D978" i="1"/>
  <c r="E978" i="1"/>
  <c r="D972" i="1"/>
  <c r="E972" i="1"/>
  <c r="E945" i="1"/>
  <c r="D945" i="1"/>
  <c r="E930" i="1"/>
  <c r="D930" i="1"/>
  <c r="E1089" i="1"/>
  <c r="E1085" i="1"/>
  <c r="E1081" i="1"/>
  <c r="E1077" i="1"/>
  <c r="E1073" i="1"/>
  <c r="D1066" i="1"/>
  <c r="E1066" i="1"/>
  <c r="D1060" i="1"/>
  <c r="E1060" i="1"/>
  <c r="D1054" i="1"/>
  <c r="E1054" i="1"/>
  <c r="D1048" i="1"/>
  <c r="E1048" i="1"/>
  <c r="D1042" i="1"/>
  <c r="E1042" i="1"/>
  <c r="D1038" i="1"/>
  <c r="E1038" i="1"/>
  <c r="D1027" i="1"/>
  <c r="E1027" i="1"/>
  <c r="D1023" i="1"/>
  <c r="E1023" i="1"/>
  <c r="D1017" i="1"/>
  <c r="E1017" i="1"/>
  <c r="D1011" i="1"/>
  <c r="E1011" i="1"/>
  <c r="D1005" i="1"/>
  <c r="E1005" i="1"/>
  <c r="D999" i="1"/>
  <c r="E999" i="1"/>
  <c r="D995" i="1"/>
  <c r="E995" i="1"/>
  <c r="D990" i="1"/>
  <c r="E990" i="1"/>
  <c r="D984" i="1"/>
  <c r="E984" i="1"/>
  <c r="D980" i="1"/>
  <c r="E980" i="1"/>
  <c r="D974" i="1"/>
  <c r="E974" i="1"/>
  <c r="E954" i="1"/>
  <c r="D954" i="1"/>
  <c r="E914" i="1"/>
  <c r="D914" i="1"/>
  <c r="E907" i="1"/>
  <c r="D907" i="1"/>
  <c r="E1090" i="1"/>
  <c r="E1086" i="1"/>
  <c r="E1082" i="1"/>
  <c r="E1078" i="1"/>
  <c r="E1074" i="1"/>
  <c r="E1070" i="1"/>
  <c r="D1069" i="1"/>
  <c r="E1069" i="1"/>
  <c r="D1067" i="1"/>
  <c r="E1067" i="1"/>
  <c r="D1065" i="1"/>
  <c r="E1065" i="1"/>
  <c r="D1063" i="1"/>
  <c r="E1063" i="1"/>
  <c r="D1061" i="1"/>
  <c r="E1061" i="1"/>
  <c r="D1059" i="1"/>
  <c r="E1059" i="1"/>
  <c r="D1057" i="1"/>
  <c r="E1057" i="1"/>
  <c r="D1055" i="1"/>
  <c r="E1055" i="1"/>
  <c r="D1053" i="1"/>
  <c r="E1053" i="1"/>
  <c r="D1051" i="1"/>
  <c r="E1051" i="1"/>
  <c r="D1049" i="1"/>
  <c r="E1049" i="1"/>
  <c r="D1047" i="1"/>
  <c r="E1047" i="1"/>
  <c r="D1045" i="1"/>
  <c r="E1045" i="1"/>
  <c r="D1043" i="1"/>
  <c r="E1043" i="1"/>
  <c r="D1041" i="1"/>
  <c r="E1041" i="1"/>
  <c r="D1039" i="1"/>
  <c r="E1039" i="1"/>
  <c r="D1037" i="1"/>
  <c r="E1037" i="1"/>
  <c r="D1035" i="1"/>
  <c r="E1035" i="1"/>
  <c r="D1033" i="1"/>
  <c r="E1033" i="1"/>
  <c r="D1032" i="1"/>
  <c r="E1032" i="1"/>
  <c r="D1030" i="1"/>
  <c r="E1030" i="1"/>
  <c r="D1028" i="1"/>
  <c r="E1028" i="1"/>
  <c r="D1026" i="1"/>
  <c r="E1026" i="1"/>
  <c r="D1024" i="1"/>
  <c r="E1024" i="1"/>
  <c r="D1022" i="1"/>
  <c r="E1022" i="1"/>
  <c r="D1020" i="1"/>
  <c r="E1020" i="1"/>
  <c r="D1018" i="1"/>
  <c r="E1018" i="1"/>
  <c r="D1016" i="1"/>
  <c r="E1016" i="1"/>
  <c r="D1014" i="1"/>
  <c r="E1014" i="1"/>
  <c r="D1012" i="1"/>
  <c r="E1012" i="1"/>
  <c r="D1010" i="1"/>
  <c r="E1010" i="1"/>
  <c r="D1008" i="1"/>
  <c r="E1008" i="1"/>
  <c r="D1006" i="1"/>
  <c r="E1006" i="1"/>
  <c r="D1004" i="1"/>
  <c r="E1004" i="1"/>
  <c r="D1002" i="1"/>
  <c r="E1002" i="1"/>
  <c r="D1000" i="1"/>
  <c r="E1000" i="1"/>
  <c r="D998" i="1"/>
  <c r="E998" i="1"/>
  <c r="D996" i="1"/>
  <c r="E996" i="1"/>
  <c r="D994" i="1"/>
  <c r="E994" i="1"/>
  <c r="D992" i="1"/>
  <c r="E992" i="1"/>
  <c r="D991" i="1"/>
  <c r="E991" i="1"/>
  <c r="D989" i="1"/>
  <c r="E989" i="1"/>
  <c r="D987" i="1"/>
  <c r="E987" i="1"/>
  <c r="D985" i="1"/>
  <c r="E985" i="1"/>
  <c r="D983" i="1"/>
  <c r="E983" i="1"/>
  <c r="D981" i="1"/>
  <c r="E981" i="1"/>
  <c r="D979" i="1"/>
  <c r="E979" i="1"/>
  <c r="D977" i="1"/>
  <c r="E977" i="1"/>
  <c r="D975" i="1"/>
  <c r="E975" i="1"/>
  <c r="D973" i="1"/>
  <c r="E973" i="1"/>
  <c r="D971" i="1"/>
  <c r="E971" i="1"/>
  <c r="E969" i="1"/>
  <c r="D969" i="1"/>
  <c r="E962" i="1"/>
  <c r="D962" i="1"/>
  <c r="E953" i="1"/>
  <c r="D953" i="1"/>
  <c r="E946" i="1"/>
  <c r="D946" i="1"/>
  <c r="E938" i="1"/>
  <c r="D938" i="1"/>
  <c r="E931" i="1"/>
  <c r="D931" i="1"/>
  <c r="E922" i="1"/>
  <c r="D922" i="1"/>
  <c r="E915" i="1"/>
  <c r="D915" i="1"/>
  <c r="E906" i="1"/>
  <c r="D906" i="1"/>
  <c r="E900" i="1"/>
  <c r="D900" i="1"/>
  <c r="D652" i="1"/>
  <c r="E652" i="1"/>
  <c r="D644" i="1"/>
  <c r="E644" i="1"/>
  <c r="D636" i="1"/>
  <c r="E636" i="1"/>
  <c r="D628" i="1"/>
  <c r="E628" i="1"/>
  <c r="D620" i="1"/>
  <c r="E620" i="1"/>
  <c r="D612" i="1"/>
  <c r="E612" i="1"/>
  <c r="D604" i="1"/>
  <c r="E604" i="1"/>
  <c r="D596" i="1"/>
  <c r="E596" i="1"/>
  <c r="D588" i="1"/>
  <c r="E588" i="1"/>
  <c r="D580" i="1"/>
  <c r="E580" i="1"/>
  <c r="D572" i="1"/>
  <c r="E572" i="1"/>
  <c r="D564" i="1"/>
  <c r="E564" i="1"/>
  <c r="D556" i="1"/>
  <c r="E556" i="1"/>
  <c r="D548" i="1"/>
  <c r="E548" i="1"/>
  <c r="D540" i="1"/>
  <c r="E540" i="1"/>
  <c r="D533" i="1"/>
  <c r="E533" i="1"/>
  <c r="D525" i="1"/>
  <c r="E525" i="1"/>
  <c r="D517" i="1"/>
  <c r="E517" i="1"/>
  <c r="D499" i="1"/>
  <c r="E499" i="1"/>
  <c r="D496" i="1"/>
  <c r="E496" i="1"/>
  <c r="D491" i="1"/>
  <c r="E491" i="1"/>
  <c r="D488" i="1"/>
  <c r="E488" i="1"/>
  <c r="D480" i="1"/>
  <c r="E480" i="1"/>
  <c r="D472" i="1"/>
  <c r="E472" i="1"/>
  <c r="D464" i="1"/>
  <c r="E464" i="1"/>
  <c r="D456" i="1"/>
  <c r="E456" i="1"/>
  <c r="D448" i="1"/>
  <c r="E448" i="1"/>
  <c r="D440" i="1"/>
  <c r="E440" i="1"/>
  <c r="D432" i="1"/>
  <c r="E432" i="1"/>
  <c r="D337" i="1"/>
  <c r="E337" i="1"/>
  <c r="D329" i="1"/>
  <c r="E329" i="1"/>
  <c r="D503" i="1"/>
  <c r="E503" i="1"/>
  <c r="D425" i="1"/>
  <c r="E425" i="1"/>
  <c r="D422" i="1"/>
  <c r="E422" i="1"/>
  <c r="E509" i="1"/>
  <c r="E502" i="1"/>
  <c r="D495" i="1"/>
  <c r="E495" i="1"/>
  <c r="D492" i="1"/>
  <c r="E492" i="1"/>
  <c r="D484" i="1"/>
  <c r="E484" i="1"/>
  <c r="D476" i="1"/>
  <c r="E476" i="1"/>
  <c r="D468" i="1"/>
  <c r="E468" i="1"/>
  <c r="D460" i="1"/>
  <c r="E460" i="1"/>
  <c r="D452" i="1"/>
  <c r="E452" i="1"/>
  <c r="D444" i="1"/>
  <c r="E444" i="1"/>
  <c r="D436" i="1"/>
  <c r="E436" i="1"/>
  <c r="E653" i="1"/>
  <c r="E649" i="1"/>
  <c r="E645" i="1"/>
  <c r="E641" i="1"/>
  <c r="E637" i="1"/>
  <c r="E633" i="1"/>
  <c r="E629" i="1"/>
  <c r="E625" i="1"/>
  <c r="E621" i="1"/>
  <c r="E617" i="1"/>
  <c r="E613" i="1"/>
  <c r="E609" i="1"/>
  <c r="E605" i="1"/>
  <c r="E601" i="1"/>
  <c r="E597" i="1"/>
  <c r="E593" i="1"/>
  <c r="E589" i="1"/>
  <c r="E585" i="1"/>
  <c r="E581" i="1"/>
  <c r="E577" i="1"/>
  <c r="E573" i="1"/>
  <c r="E569" i="1"/>
  <c r="E565" i="1"/>
  <c r="E561" i="1"/>
  <c r="E557" i="1"/>
  <c r="E553" i="1"/>
  <c r="E549" i="1"/>
  <c r="E545" i="1"/>
  <c r="E541" i="1"/>
  <c r="E537" i="1"/>
  <c r="E534" i="1"/>
  <c r="E530" i="1"/>
  <c r="E526" i="1"/>
  <c r="E522" i="1"/>
  <c r="E518" i="1"/>
  <c r="E514" i="1"/>
  <c r="E510" i="1"/>
  <c r="E506" i="1"/>
  <c r="E487" i="1"/>
  <c r="E483" i="1"/>
  <c r="E479" i="1"/>
  <c r="E475" i="1"/>
  <c r="E471" i="1"/>
  <c r="E467" i="1"/>
  <c r="E463" i="1"/>
  <c r="E459" i="1"/>
  <c r="E455" i="1"/>
  <c r="E451" i="1"/>
  <c r="E447" i="1"/>
  <c r="E443" i="1"/>
  <c r="E439" i="1"/>
  <c r="E435" i="1"/>
  <c r="E431" i="1"/>
  <c r="E427" i="1"/>
  <c r="D426" i="1"/>
  <c r="E426" i="1"/>
  <c r="E421" i="1"/>
  <c r="D394" i="1"/>
  <c r="E394" i="1"/>
  <c r="D333" i="1"/>
  <c r="E333" i="1"/>
  <c r="D419" i="1"/>
  <c r="E419" i="1"/>
  <c r="D410" i="1"/>
  <c r="E410" i="1"/>
  <c r="D371" i="1"/>
  <c r="E371" i="1"/>
  <c r="D356" i="1"/>
  <c r="E356" i="1"/>
  <c r="D372" i="1"/>
  <c r="E372" i="1"/>
  <c r="D291" i="1"/>
  <c r="E291" i="1"/>
  <c r="D283" i="1"/>
  <c r="E283" i="1"/>
  <c r="D275" i="1"/>
  <c r="E275" i="1"/>
  <c r="D267" i="1"/>
  <c r="E267" i="1"/>
  <c r="D259" i="1"/>
  <c r="E259" i="1"/>
  <c r="D251" i="1"/>
  <c r="E251" i="1"/>
  <c r="D243" i="1"/>
  <c r="E243" i="1"/>
  <c r="D235" i="1"/>
  <c r="E235" i="1"/>
  <c r="D227" i="1"/>
  <c r="E227" i="1"/>
  <c r="D387" i="1"/>
  <c r="E387" i="1"/>
  <c r="D403" i="1"/>
  <c r="E403" i="1"/>
  <c r="E386" i="1"/>
  <c r="E347" i="1"/>
  <c r="D340" i="1"/>
  <c r="E340" i="1"/>
  <c r="E338" i="1"/>
  <c r="E334" i="1"/>
  <c r="E330" i="1"/>
  <c r="D287" i="1"/>
  <c r="E287" i="1"/>
  <c r="D279" i="1"/>
  <c r="E279" i="1"/>
  <c r="D271" i="1"/>
  <c r="E271" i="1"/>
  <c r="D263" i="1"/>
  <c r="E263" i="1"/>
  <c r="D255" i="1"/>
  <c r="E255" i="1"/>
  <c r="D247" i="1"/>
  <c r="E247" i="1"/>
  <c r="D239" i="1"/>
  <c r="E239" i="1"/>
  <c r="D231" i="1"/>
  <c r="E231" i="1"/>
  <c r="D223" i="1"/>
  <c r="E223" i="1"/>
  <c r="D204" i="1"/>
  <c r="E204" i="1"/>
  <c r="D172" i="1"/>
  <c r="E172" i="1"/>
  <c r="D123" i="1"/>
  <c r="E123" i="1"/>
  <c r="D62" i="1"/>
  <c r="E62" i="1"/>
  <c r="D27" i="1"/>
  <c r="E27" i="1"/>
  <c r="E288" i="1"/>
  <c r="E284" i="1"/>
  <c r="E280" i="1"/>
  <c r="E276" i="1"/>
  <c r="E272" i="1"/>
  <c r="E268" i="1"/>
  <c r="E264" i="1"/>
  <c r="E260" i="1"/>
  <c r="E256" i="1"/>
  <c r="E252" i="1"/>
  <c r="E248" i="1"/>
  <c r="E244" i="1"/>
  <c r="E240" i="1"/>
  <c r="E236" i="1"/>
  <c r="E232" i="1"/>
  <c r="E228" i="1"/>
  <c r="E224" i="1"/>
  <c r="E220" i="1"/>
  <c r="E217" i="1"/>
  <c r="D188" i="1"/>
  <c r="E188" i="1"/>
  <c r="D156" i="1"/>
  <c r="E156" i="1"/>
  <c r="D92" i="1"/>
  <c r="E92" i="1"/>
  <c r="D59" i="1"/>
  <c r="E59" i="1"/>
  <c r="E201" i="1"/>
  <c r="E185" i="1"/>
  <c r="E169" i="1"/>
  <c r="E153" i="1"/>
  <c r="E122" i="1"/>
  <c r="E91" i="1"/>
  <c r="E61" i="1"/>
  <c r="E58" i="1"/>
  <c r="E26" i="1"/>
  <c r="D415" i="1"/>
  <c r="E415" i="1"/>
  <c r="D368" i="1"/>
  <c r="E368" i="1"/>
  <c r="D205" i="1"/>
  <c r="E205" i="1"/>
  <c r="D189" i="1"/>
  <c r="E189" i="1"/>
  <c r="D173" i="1"/>
  <c r="E173" i="1"/>
  <c r="D157" i="1"/>
  <c r="E157" i="1"/>
  <c r="D142" i="1"/>
  <c r="E142" i="1"/>
  <c r="D115" i="1"/>
  <c r="E115" i="1"/>
  <c r="D86" i="1"/>
  <c r="E86" i="1"/>
  <c r="D51" i="1"/>
  <c r="E51" i="1"/>
  <c r="D19" i="1"/>
  <c r="E19" i="1"/>
  <c r="D967" i="1"/>
  <c r="D963" i="1"/>
  <c r="D959" i="1"/>
  <c r="D955" i="1"/>
  <c r="D951" i="1"/>
  <c r="D947" i="1"/>
  <c r="D943" i="1"/>
  <c r="D939" i="1"/>
  <c r="D936" i="1"/>
  <c r="D932" i="1"/>
  <c r="D928" i="1"/>
  <c r="D924" i="1"/>
  <c r="D920" i="1"/>
  <c r="D916" i="1"/>
  <c r="D912" i="1"/>
  <c r="D908" i="1"/>
  <c r="D901" i="1"/>
  <c r="D897" i="1"/>
  <c r="D407" i="1"/>
  <c r="E407" i="1"/>
  <c r="D391" i="1"/>
  <c r="E391" i="1"/>
  <c r="D376" i="1"/>
  <c r="E376" i="1"/>
  <c r="D360" i="1"/>
  <c r="E360" i="1"/>
  <c r="D344" i="1"/>
  <c r="E344" i="1"/>
  <c r="D399" i="1"/>
  <c r="E399" i="1"/>
  <c r="D352" i="1"/>
  <c r="E352" i="1"/>
  <c r="D968" i="1"/>
  <c r="D964" i="1"/>
  <c r="D960" i="1"/>
  <c r="D956" i="1"/>
  <c r="D952" i="1"/>
  <c r="D948" i="1"/>
  <c r="D944" i="1"/>
  <c r="D940" i="1"/>
  <c r="D937" i="1"/>
  <c r="D933" i="1"/>
  <c r="D929" i="1"/>
  <c r="D925" i="1"/>
  <c r="D921" i="1"/>
  <c r="D917" i="1"/>
  <c r="D913" i="1"/>
  <c r="D909" i="1"/>
  <c r="D905" i="1"/>
  <c r="D902" i="1"/>
  <c r="D898" i="1"/>
  <c r="D213" i="1"/>
  <c r="E213" i="1"/>
  <c r="D197" i="1"/>
  <c r="E197" i="1"/>
  <c r="D181" i="1"/>
  <c r="E181" i="1"/>
  <c r="D165" i="1"/>
  <c r="E165" i="1"/>
  <c r="D147" i="1"/>
  <c r="E147" i="1"/>
  <c r="D131" i="1"/>
  <c r="E131" i="1"/>
  <c r="D100" i="1"/>
  <c r="E100" i="1"/>
  <c r="D70" i="1"/>
  <c r="E70" i="1"/>
  <c r="D35" i="1"/>
  <c r="E35" i="1"/>
  <c r="E414" i="1"/>
  <c r="E406" i="1"/>
  <c r="E398" i="1"/>
  <c r="E390" i="1"/>
  <c r="E383" i="1"/>
  <c r="E375" i="1"/>
  <c r="E367" i="1"/>
  <c r="E359" i="1"/>
  <c r="E351" i="1"/>
  <c r="E343" i="1"/>
  <c r="E146" i="1"/>
  <c r="E139" i="1"/>
  <c r="E130" i="1"/>
  <c r="E114" i="1"/>
  <c r="E99" i="1"/>
  <c r="E85" i="1"/>
  <c r="E69" i="1"/>
  <c r="E50" i="1"/>
  <c r="E34" i="1"/>
  <c r="E18" i="1"/>
  <c r="E216" i="1"/>
  <c r="E208" i="1"/>
  <c r="E200" i="1"/>
  <c r="E192" i="1"/>
  <c r="E184" i="1"/>
  <c r="E176" i="1"/>
  <c r="E168" i="1"/>
  <c r="E160" i="1"/>
  <c r="E152" i="1"/>
  <c r="D2" i="1"/>
  <c r="E416" i="1"/>
  <c r="E412" i="1"/>
  <c r="E408" i="1"/>
  <c r="E404" i="1"/>
  <c r="E400" i="1"/>
  <c r="E396" i="1"/>
  <c r="E392" i="1"/>
  <c r="E388" i="1"/>
  <c r="E384" i="1"/>
  <c r="E381" i="1"/>
  <c r="E377" i="1"/>
  <c r="E373" i="1"/>
  <c r="E369" i="1"/>
  <c r="E365" i="1"/>
  <c r="E361" i="1"/>
  <c r="E357" i="1"/>
  <c r="E353" i="1"/>
  <c r="E349" i="1"/>
  <c r="E345" i="1"/>
  <c r="E341" i="1"/>
  <c r="D214" i="1"/>
  <c r="E214" i="1"/>
  <c r="D206" i="1"/>
  <c r="E206" i="1"/>
  <c r="D198" i="1"/>
  <c r="E198" i="1"/>
  <c r="D190" i="1"/>
  <c r="E190" i="1"/>
  <c r="D182" i="1"/>
  <c r="E182" i="1"/>
  <c r="D174" i="1"/>
  <c r="E174" i="1"/>
  <c r="D166" i="1"/>
  <c r="E166" i="1"/>
  <c r="E417" i="1"/>
  <c r="E413" i="1"/>
  <c r="E409" i="1"/>
  <c r="E405" i="1"/>
  <c r="E401" i="1"/>
  <c r="E397" i="1"/>
  <c r="E393" i="1"/>
  <c r="E389" i="1"/>
  <c r="E385" i="1"/>
  <c r="E382" i="1"/>
  <c r="E378" i="1"/>
  <c r="E374" i="1"/>
  <c r="E370" i="1"/>
  <c r="E366" i="1"/>
  <c r="E362" i="1"/>
  <c r="E358" i="1"/>
  <c r="E354" i="1"/>
  <c r="E350" i="1"/>
  <c r="E346" i="1"/>
  <c r="E342" i="1"/>
  <c r="D210" i="1"/>
  <c r="E210" i="1"/>
  <c r="D202" i="1"/>
  <c r="E202" i="1"/>
  <c r="D194" i="1"/>
  <c r="E194" i="1"/>
  <c r="D186" i="1"/>
  <c r="E186" i="1"/>
  <c r="D178" i="1"/>
  <c r="E178" i="1"/>
  <c r="D170" i="1"/>
  <c r="E170" i="1"/>
  <c r="D143" i="1"/>
  <c r="E143" i="1"/>
  <c r="D134" i="1"/>
  <c r="E134" i="1"/>
  <c r="D127" i="1"/>
  <c r="E127" i="1"/>
  <c r="D118" i="1"/>
  <c r="E118" i="1"/>
  <c r="D111" i="1"/>
  <c r="E111" i="1"/>
  <c r="D103" i="1"/>
  <c r="E103" i="1"/>
  <c r="D96" i="1"/>
  <c r="E96" i="1"/>
  <c r="D87" i="1"/>
  <c r="E87" i="1"/>
  <c r="D82" i="1"/>
  <c r="E82" i="1"/>
  <c r="D73" i="1"/>
  <c r="E73" i="1"/>
  <c r="D66" i="1"/>
  <c r="E66" i="1"/>
  <c r="D47" i="1"/>
  <c r="E47" i="1"/>
  <c r="D31" i="1"/>
  <c r="E31" i="1"/>
  <c r="D15" i="1"/>
  <c r="E15" i="1"/>
  <c r="D4" i="1"/>
  <c r="E4" i="1"/>
  <c r="E162" i="1"/>
  <c r="E158" i="1"/>
  <c r="E154" i="1"/>
  <c r="E150" i="1"/>
  <c r="E215" i="1"/>
  <c r="E211" i="1"/>
  <c r="E207" i="1"/>
  <c r="E203" i="1"/>
  <c r="E199" i="1"/>
  <c r="E195" i="1"/>
  <c r="E191" i="1"/>
  <c r="E187" i="1"/>
  <c r="E183" i="1"/>
  <c r="E179" i="1"/>
  <c r="E175" i="1"/>
  <c r="E171" i="1"/>
  <c r="E167" i="1"/>
  <c r="E163" i="1"/>
  <c r="E159" i="1"/>
  <c r="E155" i="1"/>
  <c r="E151" i="1"/>
  <c r="E138" i="1"/>
  <c r="D135" i="1"/>
  <c r="E135" i="1"/>
  <c r="D126" i="1"/>
  <c r="E126" i="1"/>
  <c r="D119" i="1"/>
  <c r="E119" i="1"/>
  <c r="D110" i="1"/>
  <c r="E110" i="1"/>
  <c r="D104" i="1"/>
  <c r="E104" i="1"/>
  <c r="D95" i="1"/>
  <c r="E95" i="1"/>
  <c r="D88" i="1"/>
  <c r="E88" i="1"/>
  <c r="D81" i="1"/>
  <c r="E81" i="1"/>
  <c r="D74" i="1"/>
  <c r="E74" i="1"/>
  <c r="D65" i="1"/>
  <c r="E65" i="1"/>
  <c r="D55" i="1"/>
  <c r="E55" i="1"/>
  <c r="D39" i="1"/>
  <c r="E39" i="1"/>
  <c r="D23" i="1"/>
  <c r="E23" i="1"/>
  <c r="D7" i="1"/>
  <c r="E7" i="1"/>
  <c r="E54" i="1"/>
  <c r="E46" i="1"/>
  <c r="E38" i="1"/>
  <c r="E30" i="1"/>
  <c r="E22" i="1"/>
  <c r="E14" i="1"/>
  <c r="E6" i="1"/>
  <c r="E3" i="1"/>
  <c r="E148" i="1"/>
  <c r="E144" i="1"/>
  <c r="E140" i="1"/>
  <c r="E136" i="1"/>
  <c r="E132" i="1"/>
  <c r="E128" i="1"/>
  <c r="E124" i="1"/>
  <c r="E120" i="1"/>
  <c r="E116" i="1"/>
  <c r="E112" i="1"/>
  <c r="E108" i="1"/>
  <c r="E105" i="1"/>
  <c r="E101" i="1"/>
  <c r="E97" i="1"/>
  <c r="E93" i="1"/>
  <c r="E89" i="1"/>
  <c r="D79" i="1"/>
  <c r="E79" i="1"/>
  <c r="D71" i="1"/>
  <c r="E71" i="1"/>
  <c r="D63" i="1"/>
  <c r="E63" i="1"/>
  <c r="D56" i="1"/>
  <c r="E56" i="1"/>
  <c r="D48" i="1"/>
  <c r="E48" i="1"/>
  <c r="D40" i="1"/>
  <c r="E40" i="1"/>
  <c r="D32" i="1"/>
  <c r="E32" i="1"/>
  <c r="D24" i="1"/>
  <c r="E24" i="1"/>
  <c r="D16" i="1"/>
  <c r="E16" i="1"/>
  <c r="D8" i="1"/>
  <c r="E8" i="1"/>
  <c r="E149" i="1"/>
  <c r="E145" i="1"/>
  <c r="E141" i="1"/>
  <c r="E137" i="1"/>
  <c r="E133" i="1"/>
  <c r="E129" i="1"/>
  <c r="E125" i="1"/>
  <c r="E121" i="1"/>
  <c r="E117" i="1"/>
  <c r="E113" i="1"/>
  <c r="E109" i="1"/>
  <c r="E102" i="1"/>
  <c r="E98" i="1"/>
  <c r="E94" i="1"/>
  <c r="E90" i="1"/>
  <c r="D83" i="1"/>
  <c r="E83" i="1"/>
  <c r="D75" i="1"/>
  <c r="E75" i="1"/>
  <c r="D67" i="1"/>
  <c r="E67" i="1"/>
  <c r="D60" i="1"/>
  <c r="E60" i="1"/>
  <c r="D52" i="1"/>
  <c r="E52" i="1"/>
  <c r="D44" i="1"/>
  <c r="E44" i="1"/>
  <c r="D36" i="1"/>
  <c r="E36" i="1"/>
  <c r="D28" i="1"/>
  <c r="E28" i="1"/>
  <c r="D20" i="1"/>
  <c r="E20" i="1"/>
  <c r="D12" i="1"/>
  <c r="E12" i="1"/>
  <c r="E84" i="1"/>
  <c r="E80" i="1"/>
  <c r="E76" i="1"/>
  <c r="E72" i="1"/>
  <c r="E68" i="1"/>
  <c r="E64" i="1"/>
  <c r="E57" i="1"/>
  <c r="E53" i="1"/>
  <c r="E49" i="1"/>
  <c r="E45" i="1"/>
  <c r="E41" i="1"/>
  <c r="E37" i="1"/>
  <c r="E33" i="1"/>
  <c r="E29" i="1"/>
  <c r="E25" i="1"/>
  <c r="E21" i="1"/>
  <c r="E17" i="1"/>
  <c r="E13" i="1"/>
  <c r="E9" i="1"/>
  <c r="E5" i="1"/>
</calcChain>
</file>

<file path=xl/comments1.xml><?xml version="1.0" encoding="utf-8"?>
<comments xmlns="http://schemas.openxmlformats.org/spreadsheetml/2006/main">
  <authors>
    <author>Lisa Marie Martinez</author>
  </authors>
  <commentList>
    <comment ref="G1" authorId="0">
      <text>
        <r>
          <rPr>
            <b/>
            <sz val="9"/>
            <color indexed="81"/>
            <rFont val="Arial Narrow"/>
            <family val="2"/>
          </rPr>
          <t>Lisa Marie Martinez:</t>
        </r>
        <r>
          <rPr>
            <sz val="9"/>
            <color indexed="81"/>
            <rFont val="Arial Narrow"/>
            <family val="2"/>
          </rPr>
          <t xml:space="preserve">
Notice how the majority of effort is either transform or change. </t>
        </r>
        <r>
          <rPr>
            <sz val="9"/>
            <color indexed="81"/>
            <rFont val="Tahoma"/>
            <family val="2"/>
          </rPr>
          <t xml:space="preserve"> </t>
        </r>
      </text>
    </comment>
  </commentList>
</comments>
</file>

<file path=xl/sharedStrings.xml><?xml version="1.0" encoding="utf-8"?>
<sst xmlns="http://schemas.openxmlformats.org/spreadsheetml/2006/main" count="3243" uniqueCount="1680">
  <si>
    <t>1.1 Define the business concept and long-term vision  (17040)</t>
  </si>
  <si>
    <t>1.1.1 Assess the external environment (10017)</t>
  </si>
  <si>
    <t>1.1.1.1 Analyze and evaluate competition  (10021)</t>
  </si>
  <si>
    <t>1.1.1.2 Identify economic trends (10022)</t>
  </si>
  <si>
    <t>1.1.1.3 Identify political and regulatory issues  (10023)</t>
  </si>
  <si>
    <t>1.1.1.4 Assess new technology innovations  (10024)</t>
  </si>
  <si>
    <t>1.1.1.5 Analyze demographics (10025)</t>
  </si>
  <si>
    <t>1.1.1.6 Identify social and cultural changes  (10026)</t>
  </si>
  <si>
    <t>1.1.1.7 Identify ecological concerns (10027)</t>
  </si>
  <si>
    <t>1.1.2 Survey market and determine customer needs and wants (10018)</t>
  </si>
  <si>
    <t>1.1.2.1 Conduct qualitative/quantitative assessments (10028)</t>
  </si>
  <si>
    <t>1.1.2.2 Capture and assess customer needs  (10029)</t>
  </si>
  <si>
    <t>1.1.3 Perform internal analysis (10019)</t>
  </si>
  <si>
    <t>1.1.3.1 Analyze organizational characteristics  (10030)</t>
  </si>
  <si>
    <t>1.1.3.2 Create baselines for current processes  (10031)</t>
  </si>
  <si>
    <t>1.1.3.3 Analyze systems and technology  (10032)</t>
  </si>
  <si>
    <t>1.1.3.4 Analyze financial positions (10033)</t>
  </si>
  <si>
    <t>1.1.3.5 Identify enterprise core competencies  (10034)</t>
  </si>
  <si>
    <t>1.1.4 Establish strategic vision (10020)</t>
  </si>
  <si>
    <t>1.1.4.1 Align stakeholders around strategic vision  (10035)</t>
  </si>
  <si>
    <t>1.1.4.2 Communicate strategic vision to stakeholders  (10036)</t>
  </si>
  <si>
    <t>1.1.5 Conduct organization restructuring opportunities (16792)</t>
  </si>
  <si>
    <t>1.1.5.1 Identify restructuring opportunities  (16793)</t>
  </si>
  <si>
    <t>1.1.5.2 Perform due-diligence (16794)</t>
  </si>
  <si>
    <t>1.1.5.3 Analyze deal options (16795)</t>
  </si>
  <si>
    <t>1.1.5.3.1 Evaluate acquisition options  (16796)</t>
  </si>
  <si>
    <t>1.1.5.3.2 Evaluate merger options  (16797)</t>
  </si>
  <si>
    <t>1.1.5.3.3 Evaluate de-merger options  (16798)</t>
  </si>
  <si>
    <t>1.1.5.3.4 Evaluate divesture options  (16799)</t>
  </si>
  <si>
    <t>1.2 Develop business strategy (10015)</t>
  </si>
  <si>
    <t>1.2.1 Develop overall mission statement (10037)</t>
  </si>
  <si>
    <t>1.2.1.1 Define current business (10044)</t>
  </si>
  <si>
    <t>1.2.1.2 Formulate mission (10045)</t>
  </si>
  <si>
    <t>1.2.1.3 Communicate mission (10046)</t>
  </si>
  <si>
    <t>1.2.2 Evaluate strategic options to achieve the objectives  (10038)</t>
  </si>
  <si>
    <t>1.2.2.1 Define strategic options (10047)</t>
  </si>
  <si>
    <t>1.2.2.2 Assess and analyze impact of each option (10048)</t>
  </si>
  <si>
    <t>1.2.2.3 Develop sustainability strategy  (14189)</t>
  </si>
  <si>
    <t>1.2.2.4 Develop global support and shared services strategy (14190)</t>
  </si>
  <si>
    <t>1.2.2.5 Develop lean/continuous improvement strategy (14197)</t>
  </si>
  <si>
    <t>1.2.3 Select long-term business strategy (10039)</t>
  </si>
  <si>
    <t>1.2.4 Coordinate and align functional and process strategies  (10040)</t>
  </si>
  <si>
    <t>1.2.5 Create organizational design (structure, governance, reporting, etc.) (10041)</t>
  </si>
  <si>
    <t>1.2.5.1 Evaluate breadth and depth of organizational structure (10049)</t>
  </si>
  <si>
    <t>1.2.5.2 Perform job-specific roles mapping and value-added analyses (10050)</t>
  </si>
  <si>
    <t>1.2.5.3 Develop role activity diagrams to assess hand-off activity (10051)</t>
  </si>
  <si>
    <t>1.2.5.4 Perform organization redesign workshops (10052)</t>
  </si>
  <si>
    <t>1.2.5.5 Design the relationships between organizational units (10053)</t>
  </si>
  <si>
    <t>1.2.5.6 Develop role analysis and activity diagrams for key processes (10054)</t>
  </si>
  <si>
    <t>1.2.5.7 Assess organizational implication of feasible alternatives (10055)</t>
  </si>
  <si>
    <t>1.2.5.8 Migrate to new organization (10056)</t>
  </si>
  <si>
    <t>1.2.6 Develop and set organizational goals (10042)</t>
  </si>
  <si>
    <t>1.2.7 Formulate business unit strategies (10043)</t>
  </si>
  <si>
    <t>1.3 Manage strategic initiatives (10016)</t>
  </si>
  <si>
    <t>1.3.1 Develop strategic initiatives (10057)</t>
  </si>
  <si>
    <t>1.3.2 Evaluate strategic initiatives (10058)</t>
  </si>
  <si>
    <t>1.3.3 Select strategic initiatives (10059)</t>
  </si>
  <si>
    <t xml:space="preserve">1.3.4 Establish high-level measures (10060)  </t>
  </si>
  <si>
    <t>2.1 Manage product and service portfolio (10061)</t>
  </si>
  <si>
    <t>2.1.1 Evaluate performance of existing products/services against market opportunities (10063)</t>
  </si>
  <si>
    <t>2.1.2 Define product/service development requirements  (10064)</t>
  </si>
  <si>
    <t>2.1.2.1 Identify potential improvements to existing products and services  (10068)</t>
  </si>
  <si>
    <t>2.1.2.2 Identify potential new products and services (10069)</t>
  </si>
  <si>
    <t>2.1.3 Perform discovery research (10065)</t>
  </si>
  <si>
    <t>2.1.3.1 Identify new technologies (10070)</t>
  </si>
  <si>
    <t>2.1.3.2 Develop new technologies (10071)</t>
  </si>
  <si>
    <t>2.1.3.3 Assess feasibility of integrating new leading technologies into product/service concepts  (10072)</t>
  </si>
  <si>
    <t>2.1.4 Confirm alignment of product/service concepts with business strategy (10066)</t>
  </si>
  <si>
    <t>2.1.4.1 Plan and develop cost and quality targets (10073)</t>
  </si>
  <si>
    <t>2.1.4.2 Prioritize and select new product/ service concepts (10074)</t>
  </si>
  <si>
    <t>2.1.4.3 Specify development timing targets  (10075)</t>
  </si>
  <si>
    <t>2.1.4.4 Plan for product/service offering modifications (10076)</t>
  </si>
  <si>
    <t>2.1.5 Manage product and service life cycle (10067)</t>
  </si>
  <si>
    <t>2.1.5.1 Introduce new products/services  (10077)</t>
  </si>
  <si>
    <t>2.1.5.2 Retire outdated products/services  (10078)</t>
  </si>
  <si>
    <t>2.1.5.3 Identify and refine performance indicators  (10079)</t>
  </si>
  <si>
    <t>2.1.6 Manage product and service master data  (14192)</t>
  </si>
  <si>
    <t>2.2 Develop products and services (10062)</t>
  </si>
  <si>
    <t>2.2.1 Design, build, and evaluate products and services  (10080)</t>
  </si>
  <si>
    <t>2.2.1.1 Assign resources to product/service project (10083)</t>
  </si>
  <si>
    <t>2.2.1.2 Prepare high-level business case and technical assessment (10084)</t>
  </si>
  <si>
    <t>2.2.1.3 Develop product/service design specifications (10085)</t>
  </si>
  <si>
    <t>2.2.1.4 Document design specifications  (10086)</t>
  </si>
  <si>
    <t>2.2.1.5 Conduct mandatory and elective external reviews (legal, regulatory, standards, internal) (10087)</t>
  </si>
  <si>
    <t>2.2.1.6 Build prototypes (10088)</t>
  </si>
  <si>
    <t>2.2.1.7 Eliminate quality and reliability problems (10089)</t>
  </si>
  <si>
    <t>2.2.1.8 Conduct in-house product/service testing and evaluate feasibility (10090)</t>
  </si>
  <si>
    <t>2.2.1.9 Identify design/development performance indicators (10091)</t>
  </si>
  <si>
    <t xml:space="preserve">2.2.1.10 Collaborate on design with suppliers and contract manufacturers (10092) </t>
  </si>
  <si>
    <t>2.2.2 Test market for new or revised products and services  (10081)</t>
  </si>
  <si>
    <t>2.2.2.1 Prepare detailed market study (10093)</t>
  </si>
  <si>
    <t>2.2.2.2 Conduct customer tests and interviews (10094)</t>
  </si>
  <si>
    <t>2.2.2.3 Finalize product/service characteristics and business cases (10095)</t>
  </si>
  <si>
    <t>2.2.2.4 Finalize technical requirements  (10096)</t>
  </si>
  <si>
    <t>2.2.2.5 Identify requirements for changes to manufacturing/delivery processes  (10097)</t>
  </si>
  <si>
    <t xml:space="preserve">2.2.3 Prepare for production (10082) </t>
  </si>
  <si>
    <t>2.2.3.1 Develop and test prototype production and/or service delivery process (10098)</t>
  </si>
  <si>
    <t>2.2.3.2 Design and obtain necessary materials and equipment (10099)</t>
  </si>
  <si>
    <t>2.2.3.3 Install and validate production process or methodology (10100)</t>
  </si>
  <si>
    <t>2.2.3.4 Monitor production runs (11417)</t>
  </si>
  <si>
    <t>2.2.3.5 Request engineering change (11418)</t>
  </si>
  <si>
    <t>2.2.3.6 Manage engineering change orders  (11419)</t>
  </si>
  <si>
    <t>3.1 Understand markets, customers and capabilities  (10101)</t>
  </si>
  <si>
    <t>3.1.1 Perform customer and market intelligence analysis  (10106)</t>
  </si>
  <si>
    <t>3.1.1.1 Conduct customer and market research (10108)</t>
  </si>
  <si>
    <t>3.1.1.2 Identify market segments (10109)</t>
  </si>
  <si>
    <t>3.1.1.3 Analyze market and industry trends  (10110)</t>
  </si>
  <si>
    <t>3.1.1.4 Analyze competing organizations, competitive/substitute products  (10111)</t>
  </si>
  <si>
    <t>3.1.1.5 Evaluate existing products/brands  (10112)</t>
  </si>
  <si>
    <t>3.1.1.6 Assess internal and external business environment (10113)</t>
  </si>
  <si>
    <t>3.1.2 Evaluate and prioritize market opportunities (10107)</t>
  </si>
  <si>
    <t>3.1.2.1 Quantify market opportunities (10116)</t>
  </si>
  <si>
    <t>3.1.2.2 Determine target segments (10117)</t>
  </si>
  <si>
    <t>3.1.2.3 Prioritize opportunities consistent with capabilities and overall business strategy (10118)</t>
  </si>
  <si>
    <t>3.1.2.4 Validate opportunities (10119)</t>
  </si>
  <si>
    <t>3.2 Develop marketing strategy (10102)</t>
  </si>
  <si>
    <t>3.2.1 Define offering and customer value proposition  (11168)</t>
  </si>
  <si>
    <t>3.2.1.1 Define offering and positioning  (11169)</t>
  </si>
  <si>
    <t>3.2.1.2 Develop value proposition including brand positioning for target segments  (11170)</t>
  </si>
  <si>
    <t>3.2.1.3 Validate value proposition with target segments (11171)</t>
  </si>
  <si>
    <t>3.2.1.4 Develop new branding (11172)</t>
  </si>
  <si>
    <t>3.2.2 Define pricing strategy to align to value proposition  (10123)</t>
  </si>
  <si>
    <t>3.2.2.1 Establish guidelines for applying pricing of products/services (10124)</t>
  </si>
  <si>
    <t>3.2.2.2 Approve pricing strategies/policies  (10125)</t>
  </si>
  <si>
    <t>3.2.3 Define and manage channel strategy (10122)</t>
  </si>
  <si>
    <t>3.2.3.1 Evaluate channel attributes and partners (10126)</t>
  </si>
  <si>
    <t>3.2.3.2 Determine channel fit with target segments (10127)</t>
  </si>
  <si>
    <t>3.2.3.3 Select channels for target segments  (10128)</t>
  </si>
  <si>
    <t>3.3 Develop sales strategy (10103)</t>
  </si>
  <si>
    <t>3.3.1 Develop sales forecast (10129)</t>
  </si>
  <si>
    <t>3.3.1.1 Gather current and historic order information (10134)</t>
  </si>
  <si>
    <t>3.3.1.2 Analyze sales trends and patterns (10135)</t>
  </si>
  <si>
    <t>3.3.1.3 Generate sales forecast (10136)</t>
  </si>
  <si>
    <t>3.3.1.4 Analyze historical and planned promotions and events (10137)</t>
  </si>
  <si>
    <t>3.3.2 Develop sales partner/alliance relationships  (10130)</t>
  </si>
  <si>
    <t>3.3.2.1 Identify alliance opportunities (10138)</t>
  </si>
  <si>
    <t>3.3.2.2 Design alliance programs and methods for selecting and managing relationships (10139)</t>
  </si>
  <si>
    <t>3.3.2.3 Select alliances (10140)</t>
  </si>
  <si>
    <t>3.3.2.4 Develop partner and alliance management strategies (10141)</t>
  </si>
  <si>
    <t>3.3.2.5 Establish partner and alliance management goals (10142)</t>
  </si>
  <si>
    <t>3.3.3 Establish overall sales budgets (10131)</t>
  </si>
  <si>
    <t>3.3.3.1 Calculate product revenue (10143)</t>
  </si>
  <si>
    <t>3.3.3.2 Determine variable costs (10144)</t>
  </si>
  <si>
    <t>3.3.3.3 Determine overhead and fixed costs  (10145)</t>
  </si>
  <si>
    <t>3.3.3.4 Calculate net profit (10146)</t>
  </si>
  <si>
    <t>3.3.3.5 Create budget (10147)</t>
  </si>
  <si>
    <t>3.3.4 Establish sales goals and measures (10132)</t>
  </si>
  <si>
    <t>3.3.5 Establish customer management measures  (10133)</t>
  </si>
  <si>
    <t>3.4 Develop and manage marketing plans (10104)</t>
  </si>
  <si>
    <t>3.4.1 Establish goals, objectives, and metrics for products by channels/segments (10148)</t>
  </si>
  <si>
    <t>3.4.2 Establish marketing budgets (10149)</t>
  </si>
  <si>
    <t>3.4.2.1 Confirm marketing alignment to business strategy (10155)</t>
  </si>
  <si>
    <t>3.4.2.2 Determine costs of marketing (10156)</t>
  </si>
  <si>
    <t>3.4.2.3 Create marketing budget (10157)</t>
  </si>
  <si>
    <t>3.4.3 Develop and manage media (10150)</t>
  </si>
  <si>
    <t>3.4.3.1 Define media objectives (10158)</t>
  </si>
  <si>
    <t>3.4.3.2 Develop marketing messages (10159)</t>
  </si>
  <si>
    <t>3.4.3.3 Define target audience (10160)</t>
  </si>
  <si>
    <t>3.4.3.4 Engage media provider (10161)</t>
  </si>
  <si>
    <t>3.4.3.5 Develop and execute advertising  (10162)</t>
  </si>
  <si>
    <t>3.4.3.6 Develop and execute other marketing campaigns/programs (11253)</t>
  </si>
  <si>
    <t>3.4.3.7 Assess brand/product marketing plan performance (11254)</t>
  </si>
  <si>
    <t>3.4.4 Develop and manage pricing (10151)</t>
  </si>
  <si>
    <t>3.4.4.1 Determine pricing based on volume/unit forecast (10163)</t>
  </si>
  <si>
    <t>3.4.4.2 Execute pricing plan (10164)</t>
  </si>
  <si>
    <t>3.4.4.3 Evaluate pricing performance (10165)</t>
  </si>
  <si>
    <t>3.4.4.4 Refine pricing as needed (10166)</t>
  </si>
  <si>
    <t>3.4.5 Develop and manage promotional activities  (10152)</t>
  </si>
  <si>
    <t>3.4.5.1 Define promotional concepts (10167)</t>
  </si>
  <si>
    <t>3.4.5.2 Plan and test promotional activities  (10168)</t>
  </si>
  <si>
    <t>3.4.5.3 Execute promotional activities (10169)</t>
  </si>
  <si>
    <t>3.4.5.4 Evaluate promotional performance metrics (10170)</t>
  </si>
  <si>
    <t>3.4.5.5 Refine promotional performance metrics (10171)</t>
  </si>
  <si>
    <t>3.4.5.6 Incorporate learning into future/ planned consumer promotions (10172)</t>
  </si>
  <si>
    <t>3.4.6 Track customer management measures (10153)</t>
  </si>
  <si>
    <t>3.4.6.1 Determine customer loyalty/lifetime value (10173)</t>
  </si>
  <si>
    <t>3.4.6.2 Analyze customer revenue trend  (10174)</t>
  </si>
  <si>
    <t>3.4.6.3 Analyze customer attrition and retention rates (10175)</t>
  </si>
  <si>
    <t>3.4.6.4 Analyze customer metrics (10176)</t>
  </si>
  <si>
    <t>3.4.6.5 Revise customer strategies, objectives, and plans based on metrics (10177)</t>
  </si>
  <si>
    <t>3.4.7 Develop and manage packaging strategy (10154)</t>
  </si>
  <si>
    <t>3.4.7.1 Plan packaging strategy (10178)</t>
  </si>
  <si>
    <t>3.4.7.2 Test packaging options (10179)</t>
  </si>
  <si>
    <t>3.4.7.3 Execute packaging strategy (10180)</t>
  </si>
  <si>
    <t>3.4.7.4 Refine packaging (10181</t>
  </si>
  <si>
    <t>3.5 Develop and manage sales plans (10105)</t>
  </si>
  <si>
    <t>3.5.1 Generate leads (10182)</t>
  </si>
  <si>
    <t>3.5.1.1 Identify potential customers (10188)</t>
  </si>
  <si>
    <t>3.5.1.2 Identify leads (10189)</t>
  </si>
  <si>
    <t>3.5.2 Manage customers and accounts (10183)</t>
  </si>
  <si>
    <t>3.5.2.1 Develop sales/key account plan  (11173)</t>
  </si>
  <si>
    <t>3.5.2.2 Manage customer relationships  (11174)</t>
  </si>
  <si>
    <t>3.5.2.3 Manage customer master data  (14208)</t>
  </si>
  <si>
    <t>3.5.3 Manage customer sales (10184)</t>
  </si>
  <si>
    <t>3.5.3.1 Perform sales calls (10190)</t>
  </si>
  <si>
    <t>3.5.3.2 Perform pre-sales activities (10191)</t>
  </si>
  <si>
    <t>3.5.3.3 Close the sale (10192)</t>
  </si>
  <si>
    <t>3.5.3.4 Record outcome of sales process (10193)</t>
  </si>
  <si>
    <t>3.5.4 Manage sales applications (10185)</t>
  </si>
  <si>
    <t>3.5.4.1 Accept and validate sales orders (10194)</t>
  </si>
  <si>
    <t>3.5.4.2 Collect and maintain customer account information (10195)</t>
  </si>
  <si>
    <t>3.5.4.3 Determine availability (10196)</t>
  </si>
  <si>
    <t>3.5.4.4 Determine fulfillment process (10197)</t>
  </si>
  <si>
    <t>3.5.4.5 Enter orders into system and identify/ perform cross-sell/up-sell activity  (10198)</t>
  </si>
  <si>
    <t>3.5.4.6 Process back orders and updates  (10199)</t>
  </si>
  <si>
    <t>3.5.4.7 Handle order inquiries including post- order fulfillment transactions (10200)</t>
  </si>
  <si>
    <t>3.5.5 Manage sales force (10186)</t>
  </si>
  <si>
    <t>3.5.5.1 Determine sales resource allocation  (10209)</t>
  </si>
  <si>
    <t>3.5.5.2 Establish sales force incentive plan  (10210)</t>
  </si>
  <si>
    <t>3.5.6 Manage sales partners and alliances (10187)</t>
  </si>
  <si>
    <t>3.5.6.1 Provide sales and product training to sales partners/alliances (10211)</t>
  </si>
  <si>
    <t>3.5.6.2 Develop sales forecast by partner/ alliance (10212)</t>
  </si>
  <si>
    <t>3.5.6.3 Agree on partner and alliance commissions (10213)</t>
  </si>
  <si>
    <t>3.5.6.4 Evaluate partner/alliance results  (10214)</t>
  </si>
  <si>
    <t>3.5.6.5 Manage channel partner master data  (14209)</t>
  </si>
  <si>
    <t>4.1 Plan for and align supply chain resources (10215)</t>
  </si>
  <si>
    <t>4.1.1 Develop production and materials strategies (10221)</t>
  </si>
  <si>
    <t>4.1.1.1 Define manufacturing goals (10229)</t>
  </si>
  <si>
    <t>4.1.1.2 Define labor and materials policies  (10230)</t>
  </si>
  <si>
    <t>4.1.1.3 Define outsourcing policies (10231)</t>
  </si>
  <si>
    <t>4.1.1.4 Define manufacturing capital expense policies (10232)</t>
  </si>
  <si>
    <t>4.1.1.5 Define capacities (10233)</t>
  </si>
  <si>
    <t>4.1.1.6 Define production network and supply constraints (10234)</t>
  </si>
  <si>
    <t>4.1.1.7 Define production process (14193)</t>
  </si>
  <si>
    <t>4.1.1.8 Define production workplace layout and infrastructure (14194)</t>
  </si>
  <si>
    <t>4.1.2 Manage demand for products and services  (10222)</t>
  </si>
  <si>
    <t>4.1.2.1 Develop baseline forecasts (10235)</t>
  </si>
  <si>
    <t>4.1.2.2 Collaborate with customers (10236)</t>
  </si>
  <si>
    <t>4.1.2.3 Develop consensus forecast (10237)</t>
  </si>
  <si>
    <t>4.1.2.4 Determine available to promise  (10238)</t>
  </si>
  <si>
    <t>4.1.2.5 Monitor activity against forecast and revise forecast (10239)</t>
  </si>
  <si>
    <t>4.1.2.6 Evaluate and revise forecasting approach (10240)</t>
  </si>
  <si>
    <t>4.1.2.7 Measure forecast accuracy (10241)</t>
  </si>
  <si>
    <t>4.1.3 Create materials plan (10223)</t>
  </si>
  <si>
    <t>4.1.3.1 Create unconstrained plan (10242)</t>
  </si>
  <si>
    <t>4.1.3.2 Collaborate with supplier and contract manufacturers (10243)</t>
  </si>
  <si>
    <t>4.1.3.3 Identify critical materials and supplier capacity (10244)</t>
  </si>
  <si>
    <t>4.1.3.4 Monitor material specifications  (10245)</t>
  </si>
  <si>
    <t>4.1.3.5 Generate constrained plan (10246)</t>
  </si>
  <si>
    <t>4.1.3.6 Define production balance and control (14196)</t>
  </si>
  <si>
    <t>4.1.4 Create and manage master production schedule (10224)</t>
  </si>
  <si>
    <t>4.1.4.1 Create site-level production plan and schedule (10247)</t>
  </si>
  <si>
    <t>4.1.4.2 Manage work-in-progress inventory  (10248)</t>
  </si>
  <si>
    <t>4.1.4.3 Collaborate with suppliers (10249)</t>
  </si>
  <si>
    <t>4.1.4.4 Execute site-level production plan and schedule (10250)</t>
  </si>
  <si>
    <t>4.1.4.5 Monitor master production schedule and plan (17041)</t>
  </si>
  <si>
    <t>4.1.5 Plan distribution requirements (17042)</t>
  </si>
  <si>
    <t>4.1.5.1 Maintain master data (10252)</t>
  </si>
  <si>
    <t>4.1.5.2 Determine finished goods inventory requirements at destination (10253)</t>
  </si>
  <si>
    <t>4.1.5.3 Calculate requirements at destination  (10254)</t>
  </si>
  <si>
    <t>4.1.5.4 Calculate consolidation at source  (10255)</t>
  </si>
  <si>
    <t>4.1.5.5 Manage collaborative replenishment planning (10256)</t>
  </si>
  <si>
    <t>4.1.5.6 Manage requirements for partners  (10257)</t>
  </si>
  <si>
    <t>4.1.5.7 Calculate destination dispatch plan  (10258)</t>
  </si>
  <si>
    <t>4.1.5.8 Manage dispatch plan attainment  (10259)</t>
  </si>
  <si>
    <t>4.1.5.9 Calculate destination load plans  (10260)</t>
  </si>
  <si>
    <t>4.1.5.10 Manage partner load plan (10261)</t>
  </si>
  <si>
    <t>4.1.5.11 Manage cost of supply (10262)</t>
  </si>
  <si>
    <t>4.1.5.12 Manage capacity utilization (10263)</t>
  </si>
  <si>
    <t>4.1.6 Establish distribution planning constraints  (10226)</t>
  </si>
  <si>
    <t>4.1.6.1 Establish distribution center layout constraints (10267)</t>
  </si>
  <si>
    <t>4.1.6.2 Establish inventory management constraints (10268)</t>
  </si>
  <si>
    <t>4.1.6.3 Establish transportation management constraints (10269)</t>
  </si>
  <si>
    <t>4.1.7 Review distribution planning policies (10227)</t>
  </si>
  <si>
    <t>4.1.7.1 Review distribution network (10264)</t>
  </si>
  <si>
    <t>4.1.7.2 Establish sourcing relationships  (10265)</t>
  </si>
  <si>
    <t>4.1.7.3 Establish dynamic deployment policies (10266)</t>
  </si>
  <si>
    <t>4.1.8 Assess distribution planning performance  (10228)</t>
  </si>
  <si>
    <t>4.1.8.1 Establish appropriate performance indicators (metrics) (10270)</t>
  </si>
  <si>
    <t>4.1.8.2 Establish monitoring frequency  (10271)</t>
  </si>
  <si>
    <t>4.1.8.3 Calculate performance measures  (10272)</t>
  </si>
  <si>
    <t>4.1.8.4 Identify performance trends (10273)</t>
  </si>
  <si>
    <t>4.1.8.5 Analyze performance benchmark gaps  (10274)</t>
  </si>
  <si>
    <t>4.1.8.6 Prepare appropriate reports (10275)</t>
  </si>
  <si>
    <t>4.1.8.7 Develop performance improvement plan (10276)</t>
  </si>
  <si>
    <t>4.1.9 Develop quality standards and procedures  (10368)</t>
  </si>
  <si>
    <t>4.1.9.1 Establish quality targets (10371)</t>
  </si>
  <si>
    <t>4.1.9.2 Develop standard testing procedures  (10372)</t>
  </si>
  <si>
    <t>4.1.9.3 Communicate quality specifications  (10373)</t>
  </si>
  <si>
    <t>4.2 Procure materials and services (10216)</t>
  </si>
  <si>
    <t>4.2.1 Develop sourcing strategies (10277)</t>
  </si>
  <si>
    <t>4.2.1.1 Develop procurement plan (10281)</t>
  </si>
  <si>
    <t>4.2.1.2 Clarify purchasing requirements  (10282)</t>
  </si>
  <si>
    <t>4.2.1.3 Develop inventory strategy (10283)</t>
  </si>
  <si>
    <t>4.2.1.4 Match needs to supply capabilities  (10284)</t>
  </si>
  <si>
    <t>4.2.1.6 Seek opportunities to improve efficiency and value (10286)</t>
  </si>
  <si>
    <t>4.2.1.7 Collaborate with suppliers to identify sourcing opportunities (10287)</t>
  </si>
  <si>
    <t>4.2.2 Select suppliers and develop/maintain contracts  (10278)</t>
  </si>
  <si>
    <t>4.2.2.1 Select suppliers (10288)</t>
  </si>
  <si>
    <t>4.2.2.2 Certify and validate suppliers (10289)</t>
  </si>
  <si>
    <t>4.2.2.3 Negotiate and establish contracts  (10290)</t>
  </si>
  <si>
    <t>4.2.2.4 Manage contracts (10291)</t>
  </si>
  <si>
    <t>4.2.3 Order materials and services (10279)</t>
  </si>
  <si>
    <t>4.2.3.1 Process/Review requisitions (10292)</t>
  </si>
  <si>
    <t>4.2.3.2 Approve requisitions (10293)</t>
  </si>
  <si>
    <t>4.2.3.3 Solicit/Track vendor quotes (10294)</t>
  </si>
  <si>
    <t>4.2.3.4 Create/Distribute purchase orders  (10295)</t>
  </si>
  <si>
    <t>4.2.3.5 Expedite orders and satisfy inquiries  (10296)</t>
  </si>
  <si>
    <t>4.2.3.6 Record receipt of goods (10297)</t>
  </si>
  <si>
    <t>4.2.3.7 Research/Resolve exceptions (10298)</t>
  </si>
  <si>
    <t>4.2.4 Manage suppliers (10280)</t>
  </si>
  <si>
    <t>4.2.4.1 Monitor/Manage supplier information  (10299)</t>
  </si>
  <si>
    <t>4.2.4.2 Prepare/Analyze procurement and vendor performance (10300)</t>
  </si>
  <si>
    <t>4.2.4.3 Support inventory and production processes (10301)</t>
  </si>
  <si>
    <t>4.2.4.4 Monitor quality of product delivered  (10302)</t>
  </si>
  <si>
    <t>4.3 Produce/Manufacture/Deliver product (10217)</t>
  </si>
  <si>
    <t>4.3.1 Schedule production (10303)</t>
  </si>
  <si>
    <t>4.3.1.1 Generate line level plan (10306)</t>
  </si>
  <si>
    <t>4.3.1.2 Generate detailed schedule (10307)</t>
  </si>
  <si>
    <t>4.3.1.3 Schedule production orders and create lots (10308)</t>
  </si>
  <si>
    <t>4.3.1.4 Schedule preventive (planned) maintenance (preventive maintenance orders) (10315)</t>
  </si>
  <si>
    <t>4.3.1.5 Schedule requested (unplanned) maintenance (work order cycle)  (10316)</t>
  </si>
  <si>
    <t>4.3.1.6 Release production orders and create lots (10309)</t>
  </si>
  <si>
    <t>4.3.2 Produce product (10304)</t>
  </si>
  <si>
    <t>4.3.2.1 Manage raw material inventory  (10310)</t>
  </si>
  <si>
    <t>4.3.2.2 Execute detailed line schedule (10311)</t>
  </si>
  <si>
    <t>4.3.2.3 Report maintenance issues (10319)</t>
  </si>
  <si>
    <t>4.3.2.4 Rerun defective items (10313)</t>
  </si>
  <si>
    <t>4.3.2.5 Assess production performance  (10314)</t>
  </si>
  <si>
    <t>4.3.3 Perform quality testing (10369)</t>
  </si>
  <si>
    <t>4.3.3.1 Calibrate test equipment (10318)</t>
  </si>
  <si>
    <t>4.3.3.2 Perform testing using the standard testing procedure (10374)</t>
  </si>
  <si>
    <t>4.3.3.3 Record test results (10375)</t>
  </si>
  <si>
    <t>4.3.4 Maintain production records and manage lot traceability (10370)</t>
  </si>
  <si>
    <t>4.3.4.1 Determine lot numbering system  (10376)</t>
  </si>
  <si>
    <t>4.3.4.2 Determine lot use (10377)</t>
  </si>
  <si>
    <t>4.4 Deliver service to customer (10218)</t>
  </si>
  <si>
    <t>4.4.1 Confirm specific service requirements for individual customer (10320)</t>
  </si>
  <si>
    <t>4.4.1.1 Process customer request (10324)</t>
  </si>
  <si>
    <t>4.4.1.2 Create customer profile (10325)</t>
  </si>
  <si>
    <t>4.4.1.3 Generate service order (10326)</t>
  </si>
  <si>
    <t>4.4.2 Identify and schedule resources to meet service requirements (10321)</t>
  </si>
  <si>
    <t>4.4.2.1 Create resourcing plan and schedule  (10327)</t>
  </si>
  <si>
    <t>4.4.2.2 Create service order fulfillment schedule (10328)</t>
  </si>
  <si>
    <t>4.4.2.3 Develop service order (10329)</t>
  </si>
  <si>
    <t>4.4.3 Provide service to specific customers (10322)</t>
  </si>
  <si>
    <t>4.4.3.1 Organize daily service order fulfillment schedule (10330)</t>
  </si>
  <si>
    <t>4.4.3.2 Dispatch resources (10331)</t>
  </si>
  <si>
    <t>4.4.3.3 Manage order fulfillment progress  (10332)</t>
  </si>
  <si>
    <t>4.4.3.4 Validate order fulfillment block completion (10333)</t>
  </si>
  <si>
    <t>4.4.4 Ensure quality of service (10323)</t>
  </si>
  <si>
    <t>4.4.4.1 Identify completed orders for feedback (10334)</t>
  </si>
  <si>
    <t>4.4.4.2 Identify incomplete orders and service failures (10335)</t>
  </si>
  <si>
    <t>4.4.4.3 Solicit customer feedback on services delivered (10336)</t>
  </si>
  <si>
    <t>4.4.4.4 Process customer feedback on services delivered (10337)</t>
  </si>
  <si>
    <t>4.5 Manage logistics and warehousing (10219)</t>
  </si>
  <si>
    <t>4.5.1 Define logistics strategy (10338)</t>
  </si>
  <si>
    <t>4.5.1.1 Translate customer service requirements into logistics requirements (10343)</t>
  </si>
  <si>
    <t>4.5.1.2 Design logistics network (10344)</t>
  </si>
  <si>
    <t>4.5.1.3 Communicate outsourcing needs  (10345)</t>
  </si>
  <si>
    <t>4.5.1.4 Develop and maintain delivery service policy (10346)</t>
  </si>
  <si>
    <t>4.5.1.5 Optimize transportation schedules and costs (10347)</t>
  </si>
  <si>
    <t>4.5.1.6 Define key performance measures  (10348)</t>
  </si>
  <si>
    <t>4.5.2 Plan and manage inbound material flow  (10339)</t>
  </si>
  <si>
    <t>4.5.2.1 Plan inbound material receipts (10349)</t>
  </si>
  <si>
    <t>4.5.2.2 Manage inbound material flow  (10350)</t>
  </si>
  <si>
    <t>4.5.2.3 Monitor inbound delivery performance (10351)</t>
  </si>
  <si>
    <t>4.5.2.4 Manage flow of returned products  (10352)</t>
  </si>
  <si>
    <t>4.5.3 Operate warehousing (10340)</t>
  </si>
  <si>
    <t>4.5.3.1 Track inventory deployment (10353)</t>
  </si>
  <si>
    <t>4.5.3.2 Receive, inspect, and store inbound deliveries (10354)</t>
  </si>
  <si>
    <t>4.5.3.3 Track product availability (10355)</t>
  </si>
  <si>
    <t>4.5.3.4 Pick, pack, and ship product for delivery (10356)</t>
  </si>
  <si>
    <t>4.5.3.5 Track inventory accuracy (10357)</t>
  </si>
  <si>
    <t>4.5.3.6 Track third-party logistics storage and shipping performance (10358)</t>
  </si>
  <si>
    <t>4.5.3.7 Manage physical finished goods inventory (10359)</t>
  </si>
  <si>
    <t>4.5.4 Operate outbound transportation (10341)</t>
  </si>
  <si>
    <t>4.5.4.1 Plan, transport, and deliver outbound product (10360)</t>
  </si>
  <si>
    <t>4.5.4.2 Track carrier delivery performance  (10361)</t>
  </si>
  <si>
    <t>4.5.4.3 Manage transportation fleet (10362)</t>
  </si>
  <si>
    <t>4.5.4.4 Process and audit carrier invoices and documents (10363)</t>
  </si>
  <si>
    <t>4.5.5 Manage returns; manage reverse logistics  (10342)</t>
  </si>
  <si>
    <t>4.5.5.1 Authorize and process returns (10364)</t>
  </si>
  <si>
    <t>4.5.5.2 Perform reverse logistics (10365)</t>
  </si>
  <si>
    <t>4.5.5.3 Perform salvage activities (10366)</t>
  </si>
  <si>
    <t>4.5.5.4 Manage and process warranty claims  (10367)</t>
  </si>
  <si>
    <t>4.5.5.5 Manage repair/refurbishment and return to customer/stock (14195)</t>
  </si>
  <si>
    <t>5.1 Develop customer care/customer service strategy  (10378)</t>
  </si>
  <si>
    <t>5.1.1 Develop customer service segmentation/ prioritization (e.g., tiers) (10381)</t>
  </si>
  <si>
    <t>5.1.1.1 Analyze existing customers (10384)</t>
  </si>
  <si>
    <t>5.1.1.2 Analyze feedback of customer needs  (10385)</t>
  </si>
  <si>
    <t>5.1.2 Define customer service policies and procedures (10382)</t>
  </si>
  <si>
    <t>5.1.3 Establish service levels for customers (10383)</t>
  </si>
  <si>
    <t>5.2 Plan and manage customer service operations  (10379)</t>
  </si>
  <si>
    <t>5.2.1 Plan and manage customer service work force  (10387)</t>
  </si>
  <si>
    <t>5.2.1.1 Forecast volume of customer service contacts (10390)</t>
  </si>
  <si>
    <t>5.2.1.2 Schedule customer service work force  (10391)</t>
  </si>
  <si>
    <t>5.2.1.3 Track work force utilization (10392)</t>
  </si>
  <si>
    <t>5.2.1.4 Monitor and evaluate quality of customer interactions with customer service representatives (10393)</t>
  </si>
  <si>
    <t>5.2.2 Manage customer service requests/inquiries  (10388)</t>
  </si>
  <si>
    <t>5.2.2.1 Receive customer requests/inquiries  (10394)</t>
  </si>
  <si>
    <t>5.2.2.2 Route customer requests/inquiries  (10395)</t>
  </si>
  <si>
    <t>5.2.2.3 Respond to customer requests/ inquiries (10396)</t>
  </si>
  <si>
    <t>5.2.3 Manage customer complaints (10389)</t>
  </si>
  <si>
    <t>5.2.3.1 Receive customer complaints (10397)</t>
  </si>
  <si>
    <t>5.2.3.2 Route customer complaints (10398)</t>
  </si>
  <si>
    <t>5.2.3.3 Resolve customer complaints (10399)</t>
  </si>
  <si>
    <t xml:space="preserve">5.2.3.4 Respond to customer complaints  (10400) </t>
  </si>
  <si>
    <t>5.3 Measure and evaluate customer service operations  (10380)</t>
  </si>
  <si>
    <t>5.3.1 Measure customer satisfaction with customer requests/inquiries handling (10401)</t>
  </si>
  <si>
    <t>5.3.1.1 Gather and solicit post-sale customer feedback on products and services (10404)</t>
  </si>
  <si>
    <t>5.3.1.2 Solicit post-sale customer feedback on ad effectiveness (10405)</t>
  </si>
  <si>
    <t>5.3.1.3 Analyze product and service satisfaction data and identify improvement opportunities (10406)</t>
  </si>
  <si>
    <t>5.3.1.4 Provide customer feedback to product management on products and services (10407)</t>
  </si>
  <si>
    <t>5.3.2 Measure customer satisfaction with customer- complaint handling and resolution (10402)</t>
  </si>
  <si>
    <t>5.3.2.1 Solicit customer feedback on complaint handling and resolution  (11236)</t>
  </si>
  <si>
    <t>5.3.2.2 Analyze customer complaint data and identify improvement opportunities  (11237)</t>
  </si>
  <si>
    <t>5.3.3 Measure customer satisfaction with products and services (10403)</t>
  </si>
  <si>
    <t>5.3.3.1 Gather and solicit post-sale customer feedback on products and services (11238)</t>
  </si>
  <si>
    <t>5.3.3.2 Solicit post-sale customer feedback on ad effectiveness (11239)</t>
  </si>
  <si>
    <t>5.3.3.3 Analyze product and service satisfaction data and identify improvement opportunities (11240)</t>
  </si>
  <si>
    <t>5.3.3.4 Provide customer feedback to product management on products and services (11241)</t>
  </si>
  <si>
    <t>6.1 Develop and manage human resources (HR) planning, policies, and strategies (17043)</t>
  </si>
  <si>
    <t>6.1.1 Develop human resources strategy (17044)</t>
  </si>
  <si>
    <t>6.1.1.1 Identify strategic HR needs (10418)</t>
  </si>
  <si>
    <t>6.1.1.2 Define HR and business function roles and accountability (10419)</t>
  </si>
  <si>
    <t>6.1.1.3 Determine HR costs (10420)</t>
  </si>
  <si>
    <t>6.1.1.4 Establish HR measures (10421)</t>
  </si>
  <si>
    <t>6.1.1.5 Communicate HR strategies (10422)</t>
  </si>
  <si>
    <t>6.1.1.6 Develop strategy for HR systems/ technologies/tools (10432)</t>
  </si>
  <si>
    <t>6.1.2 Develop and implement workforce strategy and policies (17045)</t>
  </si>
  <si>
    <t>6.1.2.1 Gather skill requirements according to corporate strategy and market environment (10423)</t>
  </si>
  <si>
    <t>6.1.2.2 Plan employee resourcing requirements per unit/organization  (10424)</t>
  </si>
  <si>
    <t>6.1.2.3 Develop compensation plan (10425)</t>
  </si>
  <si>
    <t>6.1.2.4 Develop succession plan (10426)</t>
  </si>
  <si>
    <t>6.1.2.5 Develop employee diversity plan  (10427)</t>
  </si>
  <si>
    <t>6.1.2.6 Develop other HR programs (10428)</t>
  </si>
  <si>
    <t>6.1.2.7 Develop HR policies (10429)</t>
  </si>
  <si>
    <t>6.1.2.8 Administer HR policies (10430)</t>
  </si>
  <si>
    <t>6.1.2.9 Plan employee benefits (10431)</t>
  </si>
  <si>
    <t>6.1.2.10 Develop work force strategy models  (10433)</t>
  </si>
  <si>
    <t>6.1.3 Monitor and update strategy, plans, and policies (10417)</t>
  </si>
  <si>
    <t>6.1.3.1 Measure realization of objectives  (10434)</t>
  </si>
  <si>
    <t>6.1.3.2 Measure contribution to business strategy (10435)</t>
  </si>
  <si>
    <t>6.1.3.3 Communicate plans and provide updates to stakeholders (10436)</t>
  </si>
  <si>
    <t>6.1.3.4 Review and revise HR plans (10438)</t>
  </si>
  <si>
    <t>6.1.4 Develop competency management models  (17046)</t>
  </si>
  <si>
    <t>6.2 Recruit, source, and select employees (10410)</t>
  </si>
  <si>
    <t>6.2.1 Manage employee requisitions (10439)</t>
  </si>
  <si>
    <t>6.2.1.1 Align staffing plan to work force plan and business unit strategies/resource needs (10445)</t>
  </si>
  <si>
    <t>6.2.1.2 Develop and open job requisitions  (10446)</t>
  </si>
  <si>
    <t>6.2.1.3 Develop job descriptions (10447)</t>
  </si>
  <si>
    <t>6.2.1.4 Post requisitions (10448)</t>
  </si>
  <si>
    <t>6.2.1.5 Manage internal/external job posting web sites (10449)</t>
  </si>
  <si>
    <t>6.2.1.6 Modify requisitions (10450)</t>
  </si>
  <si>
    <t>6.2.1.7 Notify hiring manager (10451)</t>
  </si>
  <si>
    <t>6.2.1.8 Manage requisition dates (10452)</t>
  </si>
  <si>
    <t>6.2.2 Recruit/Source candidates (10440)</t>
  </si>
  <si>
    <t>6.2.2.1 Determine recruitment methods and channels (10453)</t>
  </si>
  <si>
    <t>6.2.2.2 Perform recruiting activities/events  (10454)</t>
  </si>
  <si>
    <t>6.2.2.3 Manage recruitment vendors (10455)</t>
  </si>
  <si>
    <t>6.2.2.4 Manage employee referral programs  (17047)</t>
  </si>
  <si>
    <t>6.2.2.5 Manage recruitment channels (17048)</t>
  </si>
  <si>
    <t>6.2.3 Screen and select candidates (17049)</t>
  </si>
  <si>
    <t>6.2.3.1 Identify and deploy candidate selection tools (10456)</t>
  </si>
  <si>
    <t>6.2.3.2 Interview candidates (10457)</t>
  </si>
  <si>
    <t>6.2.3.3 Test candidates (10458)</t>
  </si>
  <si>
    <t>6.2.3.4 Select and reject candidates (10459)</t>
  </si>
  <si>
    <t>6.2.3.5 Obtain candidate background information (10460)</t>
  </si>
  <si>
    <t>6.2.4 Manage new hire/re-hire (10443)</t>
  </si>
  <si>
    <t>6.2.4.1 Draw up and make offer (10463)</t>
  </si>
  <si>
    <t>6.2.4.2 Negotiate offer (10464)</t>
  </si>
  <si>
    <t>6.2.4.3 Hire candidate (10465)</t>
  </si>
  <si>
    <t>6.2.5 Manage applicant information (10444)</t>
  </si>
  <si>
    <t>6.2.5.1 Create applicant record (10466)</t>
  </si>
  <si>
    <t>6.2.5.2 Manage/track applicant data (10467)</t>
  </si>
  <si>
    <t>6.2.5.3 Archive and retain records of non- hires (10468)</t>
  </si>
  <si>
    <t>6.3 Develop and counsel employees (10411)</t>
  </si>
  <si>
    <t>6.3.1 Manage employee orientation and deployment (10469)</t>
  </si>
  <si>
    <t>6.3.1.1 Create/maintain employee on-boarding program (10474)</t>
  </si>
  <si>
    <t>6.3.1.2 Evaluate the effectiveness of the employee on-boarding program (11243)</t>
  </si>
  <si>
    <t>6.3.1.3 Execute onboarding program (17050)</t>
  </si>
  <si>
    <t>6.3.2 Manage employee performance (10470)</t>
  </si>
  <si>
    <t>6.3.2.1 Define performance objectives (10479)</t>
  </si>
  <si>
    <t>6.3.2.2 Review, appraise, and manage employee performance (10480)</t>
  </si>
  <si>
    <t>6.3.2.3 Evaluate and review performance program (10481)</t>
  </si>
  <si>
    <t>6.3.3 Manage employee development (10472)</t>
  </si>
  <si>
    <t>6.3.3.1 Define employee development guidelines (10487)</t>
  </si>
  <si>
    <t>6.3.3.2 Develop employee career plans  (10488)</t>
  </si>
  <si>
    <t>6.3.3.3 Manage employee skills development  (17051)</t>
  </si>
  <si>
    <t>6.3.4 Develop and train employees (10473)</t>
  </si>
  <si>
    <t>6.3.4.1 Align employee and organization development needs (10490)</t>
  </si>
  <si>
    <t>6.3.4.2 Align learning programs with competencies (10491)</t>
  </si>
  <si>
    <t>6.3.4.3 Establish training needs by analysis of required and available skills (10492)</t>
  </si>
  <si>
    <t xml:space="preserve">6.3.4.4 Develop, conduct, and manage employee and/or management training programs (10493) </t>
  </si>
  <si>
    <t>6.4 Manage employee relations (17052)</t>
  </si>
  <si>
    <t>6.4.1 Manage labor relations (10483)</t>
  </si>
  <si>
    <t>6.4.2 Manage collective bargaining process (10484)</t>
  </si>
  <si>
    <t>6.4.3 Manage labor management partnerships  (10485)</t>
  </si>
  <si>
    <t>6.4.4 Manage employee grievances (10531)</t>
  </si>
  <si>
    <t>6.5 Reward and retain employees (10412)</t>
  </si>
  <si>
    <t>6.5.1 Develop and manage reward, recognition, and motivation programs (17053)</t>
  </si>
  <si>
    <t>6.5.1.1 Develop salary/compensation structure and plan (10498)</t>
  </si>
  <si>
    <t>6.5.1.2 Develop benefits and reward plan  (10499)</t>
  </si>
  <si>
    <t>6.5.1.3 Perform competitive analysis of benefit and rewards (10500)</t>
  </si>
  <si>
    <t>6.5.1.4 Identify compensation requirements based on financial, benefits, and HR policies (10501)</t>
  </si>
  <si>
    <t>6.5.1.5 Administer compensation and rewards to employees (10502)</t>
  </si>
  <si>
    <t>6.5.1.6 Reward and motivate employees  (10503)</t>
  </si>
  <si>
    <t>6.5.1.7 Deliver programs to support work/life balance for employees (10508)</t>
  </si>
  <si>
    <t>6.5.2 Manage and administer benefits (10495)</t>
  </si>
  <si>
    <t>6.5.2.1 Deliver employee benefits program  (10504)</t>
  </si>
  <si>
    <t>6.5.2.2 Administer benefit enrollment (10505)</t>
  </si>
  <si>
    <t>6.5.2.3 Process claims (10506)</t>
  </si>
  <si>
    <t>6.5.2.4 Perform benefit reconciliation (10507)</t>
  </si>
  <si>
    <t>6.5.3 Manage employee assistance and retention  (17054)</t>
  </si>
  <si>
    <t>6.5.4 Administer payroll (10497)</t>
  </si>
  <si>
    <t>6.6 Redeploy and retire employees (10413)</t>
  </si>
  <si>
    <t>6.6.1 Manage promotion and demotion process  (10512)</t>
  </si>
  <si>
    <t>6.6.2 Manage separation (10513)</t>
  </si>
  <si>
    <t>6.6.3 Manage retirement (10514)</t>
  </si>
  <si>
    <t>6.6.4 Manage leave of absence (10515)</t>
  </si>
  <si>
    <t>6.6.5 Develop and implement employee outplacement (10516)</t>
  </si>
  <si>
    <t>6.6.6 Manage deployment of personnel (10517)</t>
  </si>
  <si>
    <t>6.6.7 Relocate employees and manage assignments  (17055)</t>
  </si>
  <si>
    <t>6.6.7.1 Manage expatriates (10520)</t>
  </si>
  <si>
    <t>6.7 Manage employee information and analytics (17056)</t>
  </si>
  <si>
    <t>6.7.1 Manage reporting processes (10522)</t>
  </si>
  <si>
    <t>6.7.2 Manage employee inquiry process (10523)</t>
  </si>
  <si>
    <t>6.7.3 Manage and maintain employee data (10524)</t>
  </si>
  <si>
    <t>6.7.4 Manage human resource information systems  (HRIS) (10525)</t>
  </si>
  <si>
    <t>6.7.5 Develop and manage employee metrics  (10526)</t>
  </si>
  <si>
    <t>6.7.6 Develop and manage time and attendance systems (10527)</t>
  </si>
  <si>
    <t>6.7.7 Review retention and motivation indicators  (10510)</t>
  </si>
  <si>
    <t>6.7.8 Manage/Collect employee suggestions and perform employee research (10530)</t>
  </si>
  <si>
    <t>6.8 Manage employee communication (17057)</t>
  </si>
  <si>
    <t>6.8.1 Develop employee communication plan  (10529)</t>
  </si>
  <si>
    <t>6.8.2 Deliver employee communications (10532)</t>
  </si>
  <si>
    <t>7.1 Manage the business of information technology (10563)</t>
  </si>
  <si>
    <t>7.1.1 Develop the enterprise IT strategy (10570)</t>
  </si>
  <si>
    <t>7.1.1.1 Build strategic intelligence (10603)</t>
  </si>
  <si>
    <t>7.1.1.2 Identify long-term IT needs of the enterprise in collaboration with stakeholders (10604)</t>
  </si>
  <si>
    <t>7.1.1.3 Define strategic standards, guidelines, and principles (10605)</t>
  </si>
  <si>
    <t>7.1.1.4 Define and establish IT architecture and development standards (10606)</t>
  </si>
  <si>
    <t>7.1.1.5 Define strategic vendors for IT components (10607)</t>
  </si>
  <si>
    <t>7.1.1.6 Establish IT governance organization and processes (10608)</t>
  </si>
  <si>
    <t>7.1.1.7 Build strategic plan to support business objectives (10609)</t>
  </si>
  <si>
    <t>7.1.2 Define the enterprise architecture (10571)</t>
  </si>
  <si>
    <t>7.1.2.1 Establish the enterprise architecture definition (10611)</t>
  </si>
  <si>
    <t>7.1.2.2 Confirm enterprise architecture maintenance approach (10612)</t>
  </si>
  <si>
    <t>7.1.2.3 Maintain the relevance of the enterprise architecture (10613)</t>
  </si>
  <si>
    <t>7.1.2.4 Act as clearinghouse for IT research and innovation (10614)</t>
  </si>
  <si>
    <t>7.1.2.5 Govern the enterprise architecture (10615)</t>
  </si>
  <si>
    <t>7.1.3 Manage the IT portfolio (10572)</t>
  </si>
  <si>
    <t>7.1.3.1 Establish the IT portfolio (10616)</t>
  </si>
  <si>
    <t>7.1.3.2 Analyze and evaluate the value of the iT portfolio for the enterprise (10617)</t>
  </si>
  <si>
    <t>7.1.3.3 Provision resources in accordance with strategic priorities (10618)</t>
  </si>
  <si>
    <t>7.1.4 Perform IT research and innovation (10573)</t>
  </si>
  <si>
    <t>7.1.4.1 Research technologies to innovate IT services and solutions (10620)</t>
  </si>
  <si>
    <t>7.1.4.2 Transition viable technologies for IT services and solutions development (10621)</t>
  </si>
  <si>
    <t>7.1.5 Evaluate and communicate IT business value and performance (10575)</t>
  </si>
  <si>
    <t>7.1.5.1 Establish and monitor key performance indicators (10625)</t>
  </si>
  <si>
    <t>7.1.5.2 Evaluate IT plan performance (10626)</t>
  </si>
  <si>
    <t>7.1.5.3 Communicate IT value (10627)</t>
  </si>
  <si>
    <t>7.2 Develop and manage IT customer relationships (10564)</t>
  </si>
  <si>
    <t>7.2.1 Develop IT services and solutions strategy (10578)</t>
  </si>
  <si>
    <t>7.2.1.1 Research IT services and solutions to address business and user requirements  (11244)</t>
  </si>
  <si>
    <t>7.2.1.2 Translate business and user requirements into IT services and solutions requirements  (11245)</t>
  </si>
  <si>
    <t>7.2.1.3 Formulate IT services and solutions strategic initiatives (11246)</t>
  </si>
  <si>
    <t>7.2.1.4 Coordinate strategies with internal stakeholders to ensure alignment (11247)</t>
  </si>
  <si>
    <t>7.2.1.5 Evaluate and select IT services and solutions strategic initiatives (11248)</t>
  </si>
  <si>
    <t>7.2.2 Develop and manage IT service levels (10579)</t>
  </si>
  <si>
    <t>7.2.2.1 Create and maintain the IT services and solutions catalog (10640)</t>
  </si>
  <si>
    <t>7.2.2.2 Establish and maintain business and IT service-level agreements (10641)</t>
  </si>
  <si>
    <t>7.2.2.3 Evaluate and report service-level attainment results (10642)</t>
  </si>
  <si>
    <t>7.2.2.4 Communicate business and IT service-level improvement opportunities (10643)</t>
  </si>
  <si>
    <t>7.2.3 Perform demand-side management (DSM) for IT services (10580)</t>
  </si>
  <si>
    <t>7.2.3.1 Analyze IT services and solutions consumption and usage (10644)</t>
  </si>
  <si>
    <t>7.2.3.2 Develop and implement incentive programs that improve consumption efficiency (10645)</t>
  </si>
  <si>
    <t>7.2.3.3 Develop volume/unit forecast for IT services and solutions (10646)</t>
  </si>
  <si>
    <t>7.2.4 Manage IT customer satisfaction (10581)</t>
  </si>
  <si>
    <t>7.2.4.1 Capture and analyze customer satisfaction  (10647)</t>
  </si>
  <si>
    <t>7.2.4.2 Assess and communicate customer satisfaction patterns (10648)</t>
  </si>
  <si>
    <t>7.2.4.3 Initiate improvements based on customer satisfaction patterns (10649)</t>
  </si>
  <si>
    <t>7.2.5 Market IT services and solutions (10582)</t>
  </si>
  <si>
    <t>7.2.5.1 Develop IT services and solutions marketing strategy (10650)</t>
  </si>
  <si>
    <t>7.2.5.2 Develop and manage IT customer strategy  (10651)</t>
  </si>
  <si>
    <t>7.2.5.3 Manage IT services and solutions advertising and promotional campaigns  (10652)</t>
  </si>
  <si>
    <t>7.2.5.4 Process and track IT services and solutions orders (10653)</t>
  </si>
  <si>
    <t>7.3 Develop and implement security, privacy, and data protection controls (11220)</t>
  </si>
  <si>
    <t>7.3.1 Establish information security, privacy, and data protection strategies and levels (11230)</t>
  </si>
  <si>
    <t xml:space="preserve">7.3.2 Test, evaluate, and implement information security and privacy and data protection controls (11231) </t>
  </si>
  <si>
    <t>7.4 Manage enterprise information (10565)</t>
  </si>
  <si>
    <t>7.4.1 Develop information and content management strategies (10583)</t>
  </si>
  <si>
    <t>7.4.1.1 Understand information and content management needs and the role of IT services for executing the business strategy  (10654)</t>
  </si>
  <si>
    <t>7.4.1.2 Assess the information and content management implications of new technologies (10655)</t>
  </si>
  <si>
    <t>7.4.1.3 Identify and prioritize information and content management actions (10656)</t>
  </si>
  <si>
    <t>7.4.2 Define the enterprise information architecture (10584)</t>
  </si>
  <si>
    <t>7.4.2.1 Define information elements, composite structure, logical relationships and constraints, taxonomy, and derivation rules  (10657)</t>
  </si>
  <si>
    <t>7.4.2.2 Define information access requirements  (10658)</t>
  </si>
  <si>
    <t>7.4.2.3 Establish data custodianship (10659)</t>
  </si>
  <si>
    <t>7.4.2.4 Manage changes to content data architecture requirements (10660)</t>
  </si>
  <si>
    <t>7.4.3 Manage information resources (10585)</t>
  </si>
  <si>
    <t>7.4.3.1 Define the enterprise information/data policies and standards (10661)</t>
  </si>
  <si>
    <t>7.4.3.2 Develop and implement data and content administration (10662)</t>
  </si>
  <si>
    <t>7.4.4 Perform enterprise data and content management  (10586)</t>
  </si>
  <si>
    <t>7.4.4.1 Define sources and destinations of content data (10663)</t>
  </si>
  <si>
    <t>7.4.4.2 Manage technical interfaces to users of content (10664)</t>
  </si>
  <si>
    <t>7.4.4.3 Manage retention, revision, and retirement of enterprise information  (10665)</t>
  </si>
  <si>
    <t>7.5 Develop and maintain information technology solutions (10566)</t>
  </si>
  <si>
    <t>7.5.1 Develop the IT development strategy (10587)</t>
  </si>
  <si>
    <t>7.5.1.1 Establish sourcing strategy for IT development (10666)</t>
  </si>
  <si>
    <t>7.5.1.2 Define development processes, methodologies, and tools standards (10667)</t>
  </si>
  <si>
    <t>7.5.1.3 Select development methodologies and tools (10668)</t>
  </si>
  <si>
    <t>7.5.2 Perform IT services and solutions life cycle planning  (10588)</t>
  </si>
  <si>
    <t>7.5.2.1 Plan development of new requirements  (10669)</t>
  </si>
  <si>
    <t>7.5.2.2 Plan development of feature and functionality enhancement (10670)</t>
  </si>
  <si>
    <t>7.5.2.3 Develop life cycle plan for IT services and solutions (10671)</t>
  </si>
  <si>
    <t>7.5.3 Develop and maintain IT services and solutions architecture (10589)</t>
  </si>
  <si>
    <t>7.5.3.1 Create IT services and solutions architecture  (10672)</t>
  </si>
  <si>
    <t>7.5.3.2 Revise IT services and solutions architecture  (10673)</t>
  </si>
  <si>
    <t>7.5.3.3 Retire IT services and solutions architecture  (10674)</t>
  </si>
  <si>
    <t>7.5.4 Create IT services and solutions (10590)</t>
  </si>
  <si>
    <t>7.5.4.1 Understand confirmed requirements (10675)</t>
  </si>
  <si>
    <t>7.5.4.2 Design IT services and solutions (10676)</t>
  </si>
  <si>
    <t>7.5.4.3 Acquire/Develop IT service/solution components (10677)</t>
  </si>
  <si>
    <t>7.5.4.4 Train services and solutions resources  (10678)</t>
  </si>
  <si>
    <t>7.5.4.5 Test IT services/solutions (10679)</t>
  </si>
  <si>
    <t>7.5.4.6 Confirm customer acceptance (10680)</t>
  </si>
  <si>
    <t>7.5.5 Maintain IT services and solutions (10591)</t>
  </si>
  <si>
    <t>7.5.5.1 Understand upkeep/enhance requirements and defect analysis (10681)</t>
  </si>
  <si>
    <t>7.5.5.2 Design change to existing IT service/solution (10682)</t>
  </si>
  <si>
    <t>7.5.5.3 Acquire/Develop changed IT service/solution component (10683)</t>
  </si>
  <si>
    <t>7.5.5.4 Test IT service/solution change (10684)</t>
  </si>
  <si>
    <t>7.5.5.5 Retire solutions and services (10685)</t>
  </si>
  <si>
    <t>7.6 Deploy information technology solutions (10567)</t>
  </si>
  <si>
    <t>7.6.1 Develop the IT deployment strategy (10592)</t>
  </si>
  <si>
    <t>7.6.1.1 Establish IT services and solutions change policies (10686)</t>
  </si>
  <si>
    <t>7.6.1.2 Define deployment process, procedures, and tools standards (10687)</t>
  </si>
  <si>
    <t>7.6.1.3 Select deployment methodologies and tools  (10688)</t>
  </si>
  <si>
    <t>7.6.2 Plan and implement changes (10593)</t>
  </si>
  <si>
    <t>7.6.2.1 Plan change deployment (10689)</t>
  </si>
  <si>
    <t>7.6.2.2 Communicate changes to stakeholders  (10690)</t>
  </si>
  <si>
    <t>7.6.2.3 Administer change schedule (10691)</t>
  </si>
  <si>
    <t>7.6.2.4 Train impacted users (10692)</t>
  </si>
  <si>
    <t>7.6.2.5 Distribute and install change (10693)</t>
  </si>
  <si>
    <t>7.6.2.6 Verify change (10694)</t>
  </si>
  <si>
    <t>7.6.3 Plan and manage releases (10594)</t>
  </si>
  <si>
    <t>7.6.3.1 Understand and coordinate release design and acceptance (10695)</t>
  </si>
  <si>
    <t>7.6.3.2 Plan release rollout (10696)</t>
  </si>
  <si>
    <t>7.6.3.3 Distribute and install release (10697)</t>
  </si>
  <si>
    <t>7.6.3.4 Verify release (10698)</t>
  </si>
  <si>
    <t>7.7 Deliver and support information technology services  (10568)</t>
  </si>
  <si>
    <t>7.7.1 Develop IT services and solution delivery strategy  (10595)</t>
  </si>
  <si>
    <t>7.7.1.1 Establish sourcing strategy for IT delivery  (10699)</t>
  </si>
  <si>
    <t>7.7.1.2 Define delivery processes, procedures, and tools standards (10700)</t>
  </si>
  <si>
    <t>7.7.1.3 Select delivery methodologies and tools  (10701)</t>
  </si>
  <si>
    <t>7.7.2 Develop IT support strategy (10596)</t>
  </si>
  <si>
    <t>7.7.2.1 Establish sourcing strategy for IT support  (10702)</t>
  </si>
  <si>
    <t>7.7.2.2 Define IT support services (10703)</t>
  </si>
  <si>
    <t>7.7.3 Manage IT infrastructure resources (10597)</t>
  </si>
  <si>
    <t>7.7.3.1 Manage IT inventory and assets (10704)</t>
  </si>
  <si>
    <t>7.7.3.2 Manage IT resource capacity (10705)</t>
  </si>
  <si>
    <t>7.7.4 Manage IT infrastructure operations (10598)</t>
  </si>
  <si>
    <t>7.7.4.1 Deliver IT services and solutions (10706)</t>
  </si>
  <si>
    <t>7.7.4.2 Perform IT operations support services  (10707)</t>
  </si>
  <si>
    <t>7.7.5 Support IT services and solutions (10599)</t>
  </si>
  <si>
    <t>7.7.5.1 Manage availability (10708)</t>
  </si>
  <si>
    <t>7.7.5.2 Manage facilities (10709)</t>
  </si>
  <si>
    <t>7.7.5.3 Manage backup/recovery (10710)</t>
  </si>
  <si>
    <t>7.7.5.4 Manage performance and capacity (10711)</t>
  </si>
  <si>
    <t>7.7.5.5 Manage incidents (10712)</t>
  </si>
  <si>
    <t>7.7.5.6 Manage problems (10713)</t>
  </si>
  <si>
    <t>7.7.5.7 Manage inquiries (10714)</t>
  </si>
  <si>
    <t>8.1 Perform planning and management accounting (10728)</t>
  </si>
  <si>
    <t>8.1.1 Perform planning/budgeting/forecasting (10738)</t>
  </si>
  <si>
    <t>8.1.1.1 Develop and maintain budget policies and procedures (10771)</t>
  </si>
  <si>
    <t>8.1.1.2 Prepare periodic budgets and plans (10772)</t>
  </si>
  <si>
    <t>8.1.1.3 Prepare periodic financial forecasts (10773)</t>
  </si>
  <si>
    <t>8.1.2 Perform cost accounting and control (10739)</t>
  </si>
  <si>
    <t>8.1.2.1 Perform inventory accounting (10774)</t>
  </si>
  <si>
    <t>8.1.2.2 Perform cost of sales analysis (10775)</t>
  </si>
  <si>
    <t>8.1.2.3 Perform product costing (10776)</t>
  </si>
  <si>
    <t>8.1.2.4 Perform variance analysis (10777)</t>
  </si>
  <si>
    <t>8.1.2.5 Report on profitability (11175)</t>
  </si>
  <si>
    <t>8.1.3 Perform cost management (10740)</t>
  </si>
  <si>
    <t>8.1.3.1 Determine key cost drivers (10778)</t>
  </si>
  <si>
    <t>8.1.3.2 Measure cost drivers (10779)</t>
  </si>
  <si>
    <t>8.1.3.3 Determine critical activities (10780)</t>
  </si>
  <si>
    <t>8.1.3.4 Manage asset resource deployment and utilization (10781)</t>
  </si>
  <si>
    <t>8.1.4 Evaluate and manage financial performance (10741)</t>
  </si>
  <si>
    <t>8.1.4.1 Assess customer and product profitability  (10782)</t>
  </si>
  <si>
    <t>8.1.4.2 Evaluate new products (10783)</t>
  </si>
  <si>
    <t>8.1.4.3 Perform life cycle costing (10784)</t>
  </si>
  <si>
    <t>8.1.4.4 Optimize customer and product mix  (10785)</t>
  </si>
  <si>
    <t>8.1.4.5 Track performance of new-customer and product strategies (10786)</t>
  </si>
  <si>
    <t>8.1.4.6 Prepare activity-based performance measures (10787)</t>
  </si>
  <si>
    <t>8.1.4.7 Manage continuous cost improvement (10788)</t>
  </si>
  <si>
    <t>8.2 Perform revenue accounting (10729)</t>
  </si>
  <si>
    <t>8.2.1 Process customer credit (10742)</t>
  </si>
  <si>
    <t>8.2.1.1 Establish credit policies (10789)</t>
  </si>
  <si>
    <t>8.2.1.2 Analyze/Approve new account applications (10790)</t>
  </si>
  <si>
    <t>8.2.1.3 Review existing accounts (10791)</t>
  </si>
  <si>
    <t>8.2.1.4 Produce credit/collection reports  (10792)</t>
  </si>
  <si>
    <t>8.2.1.5 Reinstate or suspend accounts based on credit policies (10793)</t>
  </si>
  <si>
    <t>8.2.2 Invoice customer (10743)</t>
  </si>
  <si>
    <t>8.2.2.1 Maintain customer/product master files  (10794)</t>
  </si>
  <si>
    <t>8.2.2.2 Generate customer billing data (10795)</t>
  </si>
  <si>
    <t>8.2.2.3 Transmit billing data to customers (10796)</t>
  </si>
  <si>
    <t>8.2.2.4 Post receivable entries (10797)</t>
  </si>
  <si>
    <t>8.2.2.5 Resolve customer billing inquiries (10798)</t>
  </si>
  <si>
    <t>8.2.3 Process accounts receivable (AR) (10744)</t>
  </si>
  <si>
    <t>8.2.3.1 Establish AR policies (10799)</t>
  </si>
  <si>
    <t>8.2.3.2 Receive/Deposit customer payments (10800)</t>
  </si>
  <si>
    <t>8.2.3.3 Apply cash remittances (10801)</t>
  </si>
  <si>
    <t>8.2.3.4 Prepare AR reports (10802)</t>
  </si>
  <si>
    <t>8.2.3.5 Post AR activity to the general ledger (10803)</t>
  </si>
  <si>
    <t>8.2.4 Manage and process collections (10745)</t>
  </si>
  <si>
    <t>8.2.4.1 Establish policies for delinquent accounts (10804)</t>
  </si>
  <si>
    <t>8.2.4.2 Analyze delinquent account balances  (10805)</t>
  </si>
  <si>
    <t>8.2.4.3 Correspond/Negotiate with delinquent accounts (10806)</t>
  </si>
  <si>
    <t>8.2.4.4 Discuss account resolution with internal parties (10807)</t>
  </si>
  <si>
    <t>8.2.4.5 Process adjustments/write-off balances (10808)</t>
  </si>
  <si>
    <t>8.2.5 Manage and process adjustments/deductions (10746)</t>
  </si>
  <si>
    <t>8.2.5.1 Establish policies/procedures for adjustments  (10809)</t>
  </si>
  <si>
    <t>8.2.5.2 Analyze adjustments (10810)</t>
  </si>
  <si>
    <t>8.2.5.3 Correspond/Negotiate with customer (10811)</t>
  </si>
  <si>
    <t>8.2.5.4 Discuss resolution with internal parties  (10812)</t>
  </si>
  <si>
    <t>8.2.5.5 Prepare chargeback invoices (10813)</t>
  </si>
  <si>
    <t>8.2.5.6 Process related entries (10814)</t>
  </si>
  <si>
    <t>8.3 Perform general accounting and reporting (10730)</t>
  </si>
  <si>
    <t>8.3.1 Manage policies and procedures (10747)</t>
  </si>
  <si>
    <t>8.3.1.1 Negotiate service-level agreements (10815)</t>
  </si>
  <si>
    <t>8.3.1.2 Establish accounting policies (10816)</t>
  </si>
  <si>
    <t>8.3.1.3 Set and enforce approval limits (10817)</t>
  </si>
  <si>
    <t>8.3.1.4 Establish common financial systems (10818)</t>
  </si>
  <si>
    <t>8.3.2 Perform general accounting (10748)</t>
  </si>
  <si>
    <t>8.3.2.1 Maintain chart of accounts (10819)</t>
  </si>
  <si>
    <t>8.3.2.2 Process journal entries (10820)</t>
  </si>
  <si>
    <t>8.3.2.3 Process allocations (10821)</t>
  </si>
  <si>
    <t>8.3.2.4 Process period end adjustments (e.g., accruals and currency conversions)  (10822)</t>
  </si>
  <si>
    <t>8.3.2.5 Post and reconcile intercompany transactions (10823)</t>
  </si>
  <si>
    <t>8.3.2.6 Reconcile general ledger accounts  (10824)</t>
  </si>
  <si>
    <t>8.3.2.7 Perform consolidations and process eliminations (10825)</t>
  </si>
  <si>
    <t>8.3.2.8 Prepare trial balance (10826)</t>
  </si>
  <si>
    <t>8.3.2.9 Prepare and post management adjustments (10827)</t>
  </si>
  <si>
    <t xml:space="preserve">8.3.3 Perform fixed asset accounting (10749) </t>
  </si>
  <si>
    <t>8.3.3.1 Establish fixed asset policies and procedures (10828)</t>
  </si>
  <si>
    <t>8.3.3.2 Maintain fixed asset master data files  (10829)</t>
  </si>
  <si>
    <t>8.3.3.3 Process and record fixed asset additions and retires (10830)</t>
  </si>
  <si>
    <t>8.3.3.4 Process and record fixed asset adjustments, enhancements, revaluations, and transfers (10831)</t>
  </si>
  <si>
    <t>8.3.3.5 Process and record fixed-asset maintenance and repair expenses  (10832)</t>
  </si>
  <si>
    <t>8.3.3.6 Calculate and record depreciation expense (10833)</t>
  </si>
  <si>
    <t>8.3.3.7 Reconcile fixed-asset ledger (10834)</t>
  </si>
  <si>
    <t>8.3.3.8 Track fixed-assets including physical inventory (10835)</t>
  </si>
  <si>
    <t>8.3.3.9 Provide fixed-asset data to support tax, statutory, and regulatory reporting  (10836)</t>
  </si>
  <si>
    <t>8.3.4 Perform financial reporting (10750)</t>
  </si>
  <si>
    <t>8.3.4.1 Prepare business unit financial statements (10837)</t>
  </si>
  <si>
    <t>8.3.4.2 Prepare consolidated financial statements (10838)</t>
  </si>
  <si>
    <t>8.3.4.3 Perform business unit reporting/ review management reports (10839)</t>
  </si>
  <si>
    <t>8.3.4.4 Perform consolidated reporting/ review of cost management reports (10840)</t>
  </si>
  <si>
    <t>8.3.4.5 Prepare statements for board review  (10841)</t>
  </si>
  <si>
    <t>8.3.4.6 Produce quarterly/annual filings and shareholder reports (10842)</t>
  </si>
  <si>
    <t xml:space="preserve">8.3.4.7 Produce regulatory reports (10843) </t>
  </si>
  <si>
    <t>8.4 Manage fixed asset project accounting (10731)</t>
  </si>
  <si>
    <t>8.4.1 Perform capital planning and project approval (10751)</t>
  </si>
  <si>
    <t>8.4.1.1 Develop capital investment policies and procedures (10844)</t>
  </si>
  <si>
    <t>8.4.1.2 Develop and approve capital expenditure plans and budgets (10845)</t>
  </si>
  <si>
    <t>8.4.1.3 Review and approve capital projects and fixed asset acquisitions (10846)</t>
  </si>
  <si>
    <t>8.4.1.4 Conduct financial justification for project approval (10847)</t>
  </si>
  <si>
    <t>8.4.2 Perform capital project accounting (10752)</t>
  </si>
  <si>
    <t>8.4.2.1 Create project account codes (10848)</t>
  </si>
  <si>
    <t>8.4.2.2 Record project-related transactions (10849)</t>
  </si>
  <si>
    <t>8.4.2.3 Monitor and track capital projects and budget spending (10850)</t>
  </si>
  <si>
    <t>8.4.2.4 Close/Capitalize projects (10851)</t>
  </si>
  <si>
    <t>8.4.2.5 Measure financial returns on completed capital projects (10852)</t>
  </si>
  <si>
    <t>8.5 Process payroll (10732)</t>
  </si>
  <si>
    <t>8.5.1 Report time (10753)</t>
  </si>
  <si>
    <t>8.5.1.1 Establish policies and procedures (10853)</t>
  </si>
  <si>
    <t>8.5.1.2 Collect and record employee time worked  (10854)</t>
  </si>
  <si>
    <t>8.5.1.3 Analyze and report paid and unpaid leave  (10855)</t>
  </si>
  <si>
    <t>8.5.1.4 Monitor regular, overtime, and other hours  (10856)</t>
  </si>
  <si>
    <t>8.5.1.5 Analyze and report employee utilization  (10857)</t>
  </si>
  <si>
    <t>8.5.2 Manage pay (10754)</t>
  </si>
  <si>
    <t>8.5.2.1 Enter employee time worked into payroll system (10858)</t>
  </si>
  <si>
    <t>8.5.2.2 Maintain and administer employee earnings information (10859)</t>
  </si>
  <si>
    <t>8.5.2.3 Maintain and administer applicable deductions (10860)</t>
  </si>
  <si>
    <t>8.5.2.4 Monitor changes in tax status of employees  (10861)</t>
  </si>
  <si>
    <t>8.5.2.5 Process and distribute payments (10862)</t>
  </si>
  <si>
    <t>8.5.2.6 Process and distribute manual checks  (10863)</t>
  </si>
  <si>
    <t>8.5.2.7 Process period end adjustments (10864)</t>
  </si>
  <si>
    <t>8.5.2.8 Respond to employee payroll inquiries  (10865)</t>
  </si>
  <si>
    <t>8.5.3 Process payroll taxes (10755)</t>
  </si>
  <si>
    <t>8.5.3.1 Calculate and pay applicable payroll taxes (10866)</t>
  </si>
  <si>
    <t>8.5.3.2 Produce and distribute employee annual tax statements (10867)</t>
  </si>
  <si>
    <t>8.5.3.3 File regulatory payroll tax forms  (10868)</t>
  </si>
  <si>
    <t>8.6 Process accounts payable and expense reimbursements (10733)</t>
  </si>
  <si>
    <t>8.6.1 Process accounts payable (AP) (10756)</t>
  </si>
  <si>
    <t>8.6.1.1 Verify AP pay file with PO vendor master file (10869)</t>
  </si>
  <si>
    <t>8.6.1.2 Maintain/Manage electronic commerce  (10870)</t>
  </si>
  <si>
    <t>8.6.1.3 Audit invoices and key data in AP system  (10871)</t>
  </si>
  <si>
    <t>8.6.1.4 Approve payments (10872)</t>
  </si>
  <si>
    <t>8.6.1.5 Process financial accruals and reversals  (10873)</t>
  </si>
  <si>
    <t>8.6.1.6 Process taxes (10874)</t>
  </si>
  <si>
    <t>8.6.1.7 Research/Resolve exceptions (10875)</t>
  </si>
  <si>
    <t>8.6.1.8 Process payments (10876)</t>
  </si>
  <si>
    <t>8.6.1.9 Respond to AP inquiries (10877)</t>
  </si>
  <si>
    <t>8.6.1.10 Retain records (10878)</t>
  </si>
  <si>
    <t>8.6.1.11 Adjust accounting records (10879)</t>
  </si>
  <si>
    <t>8.6.2 Process expense reimbursements (10757)</t>
  </si>
  <si>
    <t>8.6.2.1 Establish and communicate expense reimbursement policies and approval limits  (10880)</t>
  </si>
  <si>
    <t>8.6.2.2 Capture and report relevant tax data (10881)</t>
  </si>
  <si>
    <t>8.6.2.3 Approve reimbursements and advances  (10882)</t>
  </si>
  <si>
    <t>8.6.2.4 Process reimbursements and advances  (10883)</t>
  </si>
  <si>
    <t>8.6.2.5 Manage personal accounts (10884)</t>
  </si>
  <si>
    <t>8.7 Manage treasury operations (10734)</t>
  </si>
  <si>
    <t>8.7.1 Manage treasury policies and procedures (10758)</t>
  </si>
  <si>
    <t>8.7.1.1 Establish scope and governance of treasury operations (10885)</t>
  </si>
  <si>
    <t>8.7.1.2 Establish and publish treasury policies  (10886)</t>
  </si>
  <si>
    <t>8.7.1.3 Develop treasury procedures (10887)</t>
  </si>
  <si>
    <t>8.7.1.4 Monitor treasury procedures (10888)</t>
  </si>
  <si>
    <t>8.7.1.5 Audit treasury procedures (10889)</t>
  </si>
  <si>
    <t>8.7.1.6 Revise treasury procedures (10890)</t>
  </si>
  <si>
    <t>8.7.1.7 Develop and confirm internal controls for treasury (10891)</t>
  </si>
  <si>
    <t>8.7.1.8 Define system security requirements (10892)</t>
  </si>
  <si>
    <t>8.7.2 Manage cash (10759)</t>
  </si>
  <si>
    <t>8.7.2.1 Manage and reconcile cash positions  (10893)</t>
  </si>
  <si>
    <t>8.7.2.2 Manage cash equivalents (10894)</t>
  </si>
  <si>
    <t>8.7.2.3 Process and oversee electronic fund transfers (EFTs) (10895)</t>
  </si>
  <si>
    <t>8.7.2.4 Develop cash flow forecasts (10896)</t>
  </si>
  <si>
    <t>8.7.2.5 Manage cash flows (10897)</t>
  </si>
  <si>
    <t>8.7.2.6 Produce cash management accounting transactions and reports (10898)</t>
  </si>
  <si>
    <t>8.7.2.7 Manage and oversee banking relationships (10899)</t>
  </si>
  <si>
    <t>8.7.2.8 Analyze, negotiate, resolve, and confirm bank fees (10900)</t>
  </si>
  <si>
    <t>8.7.3 Manage in-house bank accounts (10760)</t>
  </si>
  <si>
    <t>8.7.3.1 Manage in-house bank accounts for subsidiaries (10901)</t>
  </si>
  <si>
    <t>8.7.3.2 Manage and facilitate inter-company borrowing transactions (10902)</t>
  </si>
  <si>
    <t>8.7.3.3 Manage centralized outgoing payments on behalf of subsidiaries (10903)</t>
  </si>
  <si>
    <t>8.7.3.4 Manage central incoming payments on behalf of subsidiaries (10904)</t>
  </si>
  <si>
    <t>8.7.3.5 Manage internal payments and netting transactions (10905)</t>
  </si>
  <si>
    <t>8.7.3.6 Calculate interest and fees for in-house bank accounts (10906)</t>
  </si>
  <si>
    <t>8.7.3.7 Provide account statements for in-house bank accounts (10907)</t>
  </si>
  <si>
    <t>8.7.4 Manage debt and investment (10761)</t>
  </si>
  <si>
    <t>8.7.4.1 Manage financial intermediary relationships (10908)</t>
  </si>
  <si>
    <t>8.7.4.2 Manage liquidity (10909)</t>
  </si>
  <si>
    <t>8.7.4.3 Manage issuer exposure (10910)</t>
  </si>
  <si>
    <t>8.7.4.4 Process and oversee debt and investment transactions (10911)</t>
  </si>
  <si>
    <t>8.7.4.5 Process and oversee foreign currency transactions (10912)</t>
  </si>
  <si>
    <t>8.7.4.6 Produce debt and investment accounting transaction reports (10913)</t>
  </si>
  <si>
    <t>8.7.4.7 Process and oversee interest rate transactions (14210)</t>
  </si>
  <si>
    <t>8.7.5 Monitor and execute risk and hedging transactions (11208)</t>
  </si>
  <si>
    <t>8.7.5.1 Manage interest-rate risk (11209)</t>
  </si>
  <si>
    <t>8.7.5.2 Manage foreign-exchange risk (11210)</t>
  </si>
  <si>
    <t>8.7.5.3 Manage exposure risk (11211)</t>
  </si>
  <si>
    <t>8.7.5.4 Develop and execute hedging transactions (11212)</t>
  </si>
  <si>
    <t>8.7.5.5 Evaluate and refine hedging positions  (11213)</t>
  </si>
  <si>
    <t>8.7.5.6 Produce hedge accounting transactions and reports (11214)</t>
  </si>
  <si>
    <t>8.7.5.7 Monitor credit (11215)</t>
  </si>
  <si>
    <t>8.8 Manage internal controls (10735)</t>
  </si>
  <si>
    <t>8.8.1 Establish internal controls, policies, and procedures (10762)</t>
  </si>
  <si>
    <t>8.8.1.1 Establish board of directors and audit committee (10914)</t>
  </si>
  <si>
    <t>8.8.1.2 Define and communicate code of ethics (10915)</t>
  </si>
  <si>
    <t>8.8.1.3 Assign roles and responsibility for internal controls (10916)</t>
  </si>
  <si>
    <t>8.8.1.4 Define business process objectives and risks (11250)</t>
  </si>
  <si>
    <t>8.8.1.5 Define entity/unit risk tolerances (11251)</t>
  </si>
  <si>
    <t>8.8.2 Operate controls and monitor compliance with internal controls policies and procedures (10763)</t>
  </si>
  <si>
    <t>8.8.2.1 Design and implement control activities (10917)</t>
  </si>
  <si>
    <t>8.8.2.2 Monitor control effectiveness (10918)</t>
  </si>
  <si>
    <t>8.8.2.3 Remediate control deficiencies (10919)</t>
  </si>
  <si>
    <t>8.8.2.4 Create compliance function (10920)</t>
  </si>
  <si>
    <t>8.8.2.5 Operate compliance function (10921)</t>
  </si>
  <si>
    <t>8.8.2.6 Implement and maintain controls- related enabling technologies and tools (10922)</t>
  </si>
  <si>
    <t>8.8.3 Report on internal controls compliance (10764)</t>
  </si>
  <si>
    <t>8.8.3.1 Report to external auditors (10923)</t>
  </si>
  <si>
    <t>8.8.3.2 Report to regulators, share-/debt- holders, securities exchanges, etc.  (10924)</t>
  </si>
  <si>
    <t>8.8.3.3 Report to third parties (e.g., business partners) (10925)</t>
  </si>
  <si>
    <t>8.8.3.4 Report to internal management  (10926)</t>
  </si>
  <si>
    <t>8.9 Manage taxes (10736)</t>
  </si>
  <si>
    <t>8.9.1 Develop tax strategy and plan (10765)</t>
  </si>
  <si>
    <t>8.9.1.1 Develop foreign, national, state, and local tax strategy (10927)</t>
  </si>
  <si>
    <t>8.9.1.2 Consolidate and optimize total tax plan (10928)</t>
  </si>
  <si>
    <t>8.9.1.3 Maintain tax master data (10929)</t>
  </si>
  <si>
    <t>8.9.2 Process taxes (10766)</t>
  </si>
  <si>
    <t>8.9.2.1 Perform tax planning/strategy (10930)</t>
  </si>
  <si>
    <t>8.9.2.2 Prepare returns (10931)</t>
  </si>
  <si>
    <t>8.9.2.3 Prepare foreign taxes (10932)</t>
  </si>
  <si>
    <t>8.9.2.4 Calculate deferred taxes (10933)</t>
  </si>
  <si>
    <t>8.9.2.5 Account for taxes (10934)</t>
  </si>
  <si>
    <t>8.9.2.6 Monitor tax compliance (10935)</t>
  </si>
  <si>
    <t>8.9.2.7 Address tax inquiries (10936)</t>
  </si>
  <si>
    <t>8.10 Manage international funds/consolidation (10737)</t>
  </si>
  <si>
    <t>8.10.1 Monitor international rates (10767)</t>
  </si>
  <si>
    <t>8.10.2 Manage transactions (10768)</t>
  </si>
  <si>
    <t>8.10.3 Monitor currency exposure/hedge currency  (10769)</t>
  </si>
  <si>
    <t>8.10.4 Report results (10770)</t>
  </si>
  <si>
    <t>8.11 Perform global trade services (17059)</t>
  </si>
  <si>
    <t>8.11.1 Screen sanctioned party list (14090)</t>
  </si>
  <si>
    <t>8.11.2 Control exports and imports (14091)</t>
  </si>
  <si>
    <t>8.11.3 Classify products (14092)</t>
  </si>
  <si>
    <t>8.11.4 Calculate duty (14093)</t>
  </si>
  <si>
    <t>8.11.5 Communicate with customs (14094)</t>
  </si>
  <si>
    <t>8.11.6 Document trade (14095)</t>
  </si>
  <si>
    <t>8.11.7 Process trade preferences (14096)</t>
  </si>
  <si>
    <t>8.11.8 Handle restitution (14097)</t>
  </si>
  <si>
    <t>8.11.9 Prepare letter of credit (14098)</t>
  </si>
  <si>
    <t>9.1 Design and construct/acquire nonproductive assets  (10937)</t>
  </si>
  <si>
    <t>9.1.1 Develop property strategy and long-term vision (10941)</t>
  </si>
  <si>
    <t>9.1.1.1 Confirm alignment of property requirements with business strategy (10955)</t>
  </si>
  <si>
    <t>9.1.1.2 Assess the external environment (10956)</t>
  </si>
  <si>
    <t>9.1.1.3 Make build-or-buy decision (10957)</t>
  </si>
  <si>
    <t>9.1.2 Develop, construct, and modify sites (10942)</t>
  </si>
  <si>
    <t>9.1.3 Plan facility (10943)</t>
  </si>
  <si>
    <t>9.1.3.1 Design facility (10958)</t>
  </si>
  <si>
    <t>9.1.3.2 Analyze budget (10959)</t>
  </si>
  <si>
    <t>9.1.3.3 Select property (10960)</t>
  </si>
  <si>
    <t>9.1.3.4 Negotiate terms for facility (10961)</t>
  </si>
  <si>
    <t>9.1.3.5 Manage construction or modification to building (10962)</t>
  </si>
  <si>
    <t>9.1.4 Provide workspace and assets (10944)</t>
  </si>
  <si>
    <t>9.1.4.1 Acquire workspace and assets (10963)</t>
  </si>
  <si>
    <t>9.1.4.2 Change fit/form/function of workspace and assets (10964)</t>
  </si>
  <si>
    <t>9.2 Plan maintenance work (10938)</t>
  </si>
  <si>
    <t>9.2.1 Perform routine maintenance (16472)</t>
  </si>
  <si>
    <t>9.2.2 Perform corrective maintenance (16473)</t>
  </si>
  <si>
    <t>9.2.3 Overhaul equipment (16474)</t>
  </si>
  <si>
    <t>9.2.4 Manage facilities operations (10949)</t>
  </si>
  <si>
    <t>9.2.4.1 Relocate people (10965)</t>
  </si>
  <si>
    <t>9.2.4.2 Relocate material and tools (10966)</t>
  </si>
  <si>
    <t>9.3 Obtain and install assets, equipment, and tools (10939)</t>
  </si>
  <si>
    <t>9.3.1 Develop ongoing maintenance policies for productive assets (10950)</t>
  </si>
  <si>
    <t>9.3.1.1 Analyze assets, and predict maintenance requirements (10967)</t>
  </si>
  <si>
    <t>9.3.1.2 Develop approach to integrate preventive maintenance into production schedule (10968)</t>
  </si>
  <si>
    <t>9.3.2 Obtain and install equipment (10951)</t>
  </si>
  <si>
    <t>9.3.2.1 Design engineering solution for the manufacturing process (10969)</t>
  </si>
  <si>
    <t xml:space="preserve">9.3.2.2 Install and commission equipment  (10971) </t>
  </si>
  <si>
    <t>9.4 Dispose of productive and nonproductive assets  (10940)</t>
  </si>
  <si>
    <t>9.4.1 Develop exit strategy (10952)</t>
  </si>
  <si>
    <t>9.4.2 Perform sale or trade (10953)</t>
  </si>
  <si>
    <t>9.4.3 Perform abandonment (10954)</t>
  </si>
  <si>
    <t>10.1 Manage enterprise risk (17060)</t>
  </si>
  <si>
    <t>10.1.1 Establish the enterprise risk framework and policies (16439)</t>
  </si>
  <si>
    <t>10.1.1.1 Determine risk tolerance for organization (16440)</t>
  </si>
  <si>
    <t>10.1.1.2 Develop and maintain enterprise risk policies and procedures (16441)</t>
  </si>
  <si>
    <t>10.1.1.3 Identify and implement enterprise risk management tools (16442)</t>
  </si>
  <si>
    <t>10.1.1.4 Coordinate the sharing of risk knowledge across the organization  (16443)</t>
  </si>
  <si>
    <t>10.1.1.5 Prepare and report enterprise risk to executive management and board (16444)</t>
  </si>
  <si>
    <t>10.1.2 Oversee and coordinate enterprise risk management activities (16445)</t>
  </si>
  <si>
    <t>10.1.2.1 Identify enterprise level risks (16446)</t>
  </si>
  <si>
    <t>10.1.2.2 Assess risks to determine which to mitigate (16447)</t>
  </si>
  <si>
    <t>10.1.2.3 Develop risk mitigation and management strategy, and integrate with existing performance management processes (16448)</t>
  </si>
  <si>
    <t>10.1.2.4 Verify business unit and functional risk mitigation plans are implemented  (16449)</t>
  </si>
  <si>
    <t>10.1.2.5 Ensure risks and risk mitigation actions are monitored (16450)</t>
  </si>
  <si>
    <t>10.1.2.6 Report on risk activities (16451)</t>
  </si>
  <si>
    <t>10.1.3 Coordinate business unit and functional risk management activities (16452)</t>
  </si>
  <si>
    <t>10.1.3.1 Ensure that each business unit/ function follows the enterprise risk management process (16453)</t>
  </si>
  <si>
    <t>10.1.3.2 Ensure that each business unit/ function follows the enterprise risk reporting process (16454)</t>
  </si>
  <si>
    <t>10.1.4 Manage business unit and function risk (17462)</t>
  </si>
  <si>
    <t>10.1.4.1 Identify risks (16456)</t>
  </si>
  <si>
    <t>10.1.4.2 Assess risks using enterprise risk framework policies and procedures  (16457)</t>
  </si>
  <si>
    <t>10.1.4.3 Develop mitigation plans for risks  (16458)</t>
  </si>
  <si>
    <t>10.1.4.4 Implement mitigation plans for risks  (16459)</t>
  </si>
  <si>
    <t>10.1.4.5 Monitor risks (16460)</t>
  </si>
  <si>
    <t>10.1.4.6 Analyze risk activities and update plans (16461)</t>
  </si>
  <si>
    <t>10.1.4.7 Report on risk activities (16462)</t>
  </si>
  <si>
    <t>10.2 Manage compliance (17467)</t>
  </si>
  <si>
    <t>10.2.1 Establish compliance framework and policies  (17468)</t>
  </si>
  <si>
    <t>10.2.1.1 Develop enterprise compliance policies and procedures (17469)</t>
  </si>
  <si>
    <t>10.2.1.2 Implement enterprise compliance activities (17470)</t>
  </si>
  <si>
    <t>10.2.1.3 Manage internal audits (14133)</t>
  </si>
  <si>
    <t>10.2.1.4 Maintain controls-related technologies and tools (14137)</t>
  </si>
  <si>
    <t>10.2.2 Manage regulatory compliance (16463)</t>
  </si>
  <si>
    <t>10.2.2.1 Develop regulatory compliance procedures (16464)</t>
  </si>
  <si>
    <t>10.2.2.2 Identify applicable regulatory requirements (16465)</t>
  </si>
  <si>
    <t>10.2.2.3 Monitor the regulatory environment for changing or emerging regulations  (16466)</t>
  </si>
  <si>
    <t>10.2.2.4 Assess current compliance position, and identify weaknesses or shortfalls therein (16467)</t>
  </si>
  <si>
    <t>10.2.2.5 Implement missing or stronger regulatory compliance controls and policies (16468)</t>
  </si>
  <si>
    <t>10.2.2.6 Monitor and test, on an ongoing and scheduled basis, regulatory compliance position and existing controls, defining controls that should be added, removed, or modified as required (16469)</t>
  </si>
  <si>
    <t>10.2.2.7 Maintain relationships with regulators as appropriate (16470)</t>
  </si>
  <si>
    <t>10.3 Manage remediation efforts (11185)</t>
  </si>
  <si>
    <t>10.3.1 Create remediation plans (11201)</t>
  </si>
  <si>
    <t>10.3.2 Contact and confer with experts (11202)</t>
  </si>
  <si>
    <t>10.3.3 Identify/dedicate resources (11203)</t>
  </si>
  <si>
    <t>10.3.4 Investigate legal aspects (11204)</t>
  </si>
  <si>
    <t>10.3.5 Investigate damage cause (11205)</t>
  </si>
  <si>
    <t>10.3.6 Amend or create policy (11206)</t>
  </si>
  <si>
    <t>10.4 Manage business resiliency (11216)</t>
  </si>
  <si>
    <t>10.4.1 Develop the business resilience strategy  (11221)</t>
  </si>
  <si>
    <t>10.4.2 Perform continuous business operations planning (11222)</t>
  </si>
  <si>
    <t>10.4.3 Test continuous business operations (11223)</t>
  </si>
  <si>
    <t>10.4.4 Maintain continuous business operations  (11224)</t>
  </si>
  <si>
    <t>10.4.5 Share knowledge of specific risks across other parts of the organization (16471)</t>
  </si>
  <si>
    <t>11.1 Build investor relationships (11010)</t>
  </si>
  <si>
    <t>11.1.1 Plan, build, and manage lender relations (11035)</t>
  </si>
  <si>
    <t>11.1.2 Plan, build, and manage analyst relations (11036)</t>
  </si>
  <si>
    <t>11.1.3 Communicate with shareholders (11037)</t>
  </si>
  <si>
    <t>11.2 Manage government and industry relationships (11011)</t>
  </si>
  <si>
    <t>11.2.1 Manage government relations (11038)</t>
  </si>
  <si>
    <t>11.2.2 Manage relations with quasi-government bodies  (11039)</t>
  </si>
  <si>
    <t>11.2.3 Manage relations with trade or industry groups  (11040)</t>
  </si>
  <si>
    <t>11.2.4 Manage lobby activities (11041)</t>
  </si>
  <si>
    <t>11.3 Manage relations with board of directors (11012)</t>
  </si>
  <si>
    <t>11.3.1 Report results (11042)</t>
  </si>
  <si>
    <t>11.3.2 Report audit findings (11043)</t>
  </si>
  <si>
    <t>11.4 Manage legal and ethical issues (11013)</t>
  </si>
  <si>
    <t>11.4.1 Create ethics policies (11044)</t>
  </si>
  <si>
    <t>11.4.2 Manage corporate governance policies (11045)</t>
  </si>
  <si>
    <t>11.4.3 Develop and perform preventive law programs  (11046)</t>
  </si>
  <si>
    <t>11.4.4 Ensure compliance (11047)</t>
  </si>
  <si>
    <t>11.4.4.1 Plan and initiate compliance program  (11053)</t>
  </si>
  <si>
    <t>11.4.4.2 Execute compliance program (11054)</t>
  </si>
  <si>
    <t>11.4.5 Manage outside counsel (11048)</t>
  </si>
  <si>
    <t>11.4.5.1 Assess problem and determine work requirements (11056)</t>
  </si>
  <si>
    <t>11.4.5.2 Engage/Retain outside counsel if necessary (11057)</t>
  </si>
  <si>
    <t>11.4.5.3 Receive strategy/budget (11058)</t>
  </si>
  <si>
    <t>11.4.5.4 Receive work product and manage/ monitor case and work performed  (11059)</t>
  </si>
  <si>
    <t>11.4.5.5 Process payment for legal services  (11060)</t>
  </si>
  <si>
    <t>11.4.5.6 Track legal activity/performance  (11061)</t>
  </si>
  <si>
    <t>11.4.6 Protect intellectual property (11049)</t>
  </si>
  <si>
    <t>11.4.6.1 Manage copyrights and patents  (11062)</t>
  </si>
  <si>
    <t>11.4.6.2 Maintain intellectual property rights and restrictions (11063)</t>
  </si>
  <si>
    <t>11.4.6.3 Administer licensing terms (11064)</t>
  </si>
  <si>
    <t>11.4.6.4 Administer options (11065)</t>
  </si>
  <si>
    <t>11.4.7 Resolve disputes and litigations (11050)</t>
  </si>
  <si>
    <t>11.4.8 Provide legal advice/counseling (11051)</t>
  </si>
  <si>
    <t>11.4.9 Negotiate and document agreements/ contracts (11052)</t>
  </si>
  <si>
    <t>11.5 Manage public relations program (11014)</t>
  </si>
  <si>
    <t>11.5.1 Manage community relations (11066)</t>
  </si>
  <si>
    <t>11.5.2 Manage media relations (11067)</t>
  </si>
  <si>
    <t>11.5.3 Promote political stability (11068)</t>
  </si>
  <si>
    <t>11.5.4 Create press releases (11069)</t>
  </si>
  <si>
    <t>11.5.5 Issue press releases (11070)</t>
  </si>
  <si>
    <t>12.1 Manage business processes (16378)</t>
  </si>
  <si>
    <t>12.1.1 Establish and maintain process management governance (16379)</t>
  </si>
  <si>
    <t>12.1.1.1 Define and manage governance approach (16380)</t>
  </si>
  <si>
    <t>12.1.1.2 Establish and maintain process tools and templates (16381)</t>
  </si>
  <si>
    <t>12.1.1.3 Assign and support process ownership  (16382)</t>
  </si>
  <si>
    <t>12.1.1.4 Perform process governance activities  (16383)</t>
  </si>
  <si>
    <t>12.1.2 Define and manage process frameworks (16384)</t>
  </si>
  <si>
    <t>12.1.2.1 Establish and maintain process framework (16385)</t>
  </si>
  <si>
    <t>12.1.2.2 Identify cross-functional processes  (16386)</t>
  </si>
  <si>
    <t>12.1.3 Define processes (16387)</t>
  </si>
  <si>
    <t>12.1.3.1 Scope processes (16388)</t>
  </si>
  <si>
    <t>12.1.3.2 Analyze processes (16389)</t>
  </si>
  <si>
    <t>12.1.3.3 Map processes (16390)</t>
  </si>
  <si>
    <t>12.1.3.4 Publish processes (16391)</t>
  </si>
  <si>
    <t>12.1.4 Manage process performance (16392)</t>
  </si>
  <si>
    <t>12.1.4.1 Provide process training (16393)</t>
  </si>
  <si>
    <t>12.1.4.2 Support process execution (16394)</t>
  </si>
  <si>
    <t>12.1.4.3 Measure and report process performance (16395)</t>
  </si>
  <si>
    <t>12.1.5 Improve processes (16396)</t>
  </si>
  <si>
    <t>12.1.5.1 Identify and select improvement opportunities (16397)</t>
  </si>
  <si>
    <t>12.1.5.2 Manage improvement projects (16398)</t>
  </si>
  <si>
    <t>12.1.5.3 Perform continuous improvement activities (16399)</t>
  </si>
  <si>
    <t>12.2 Manage portfolio, program, and project (16400)</t>
  </si>
  <si>
    <t>12.2.1 Manage portfolio (16401)</t>
  </si>
  <si>
    <t>12.2.1.1 Establish portfolio strategy (16402)</t>
  </si>
  <si>
    <t>12.2.1.2 Define portfolio governance (16403)</t>
  </si>
  <si>
    <t>12.2.1.3 Monitor and control portfolio (16404)</t>
  </si>
  <si>
    <t>12.2.2 Manage programs (16405)</t>
  </si>
  <si>
    <t>12.2.2.1 Establish program structure and approach (16406)</t>
  </si>
  <si>
    <t>12.2.2.2 Manage program stakeholders and partners (16407)</t>
  </si>
  <si>
    <t>12.2.2.3 Manage program execution (16408)</t>
  </si>
  <si>
    <t>12.2.2.4 Review and report program performance (16409)</t>
  </si>
  <si>
    <t>12.2.3 Manage projects (16410)</t>
  </si>
  <si>
    <t>12.2.3.1 Establish project scope (16411)</t>
  </si>
  <si>
    <t>12.2.3.1.1 Identify project requirements and objectives (11117)</t>
  </si>
  <si>
    <t>12.2.3.1.2 Identify project resource requirements (16412)</t>
  </si>
  <si>
    <t>12.2.3.1.3 Assess culture and readiness for project management approach  (11118)</t>
  </si>
  <si>
    <t>12.2.3.1.4 Identify appropriate project management methodologies (11119)</t>
  </si>
  <si>
    <t>12.2.3.1.5 Create business case and obtain funding (11120)</t>
  </si>
  <si>
    <t>12.2.3.1.6 Develop project measures and indicators (11121)</t>
  </si>
  <si>
    <t>12.2.3.2 Develop project plans (16413)</t>
  </si>
  <si>
    <t>12.2.3.2.1 Define roles and resources  (11123)</t>
  </si>
  <si>
    <t>12.2.3.2.2 Identify specific IT requirements (11124)</t>
  </si>
  <si>
    <t>12.2.3.2.3 Create training and communication plans  (11125)</t>
  </si>
  <si>
    <t>12.2.3.2.4 Design recognition and reward approaches  (11127)</t>
  </si>
  <si>
    <t>12.2.3.2.5 Design and plan launch of project (11128)</t>
  </si>
  <si>
    <t>12.2.3.2.6 Deploy the project (11129)</t>
  </si>
  <si>
    <t>12.2.3.3 Execute projects (16414)</t>
  </si>
  <si>
    <t>12.2.3.3.1 Evaluate impact of project management  (strategy and projects) on measures and outcomes  (11131)</t>
  </si>
  <si>
    <t>12.2.3.3.2 Report the status of project (16415)</t>
  </si>
  <si>
    <t>12.2.3.3.3 Manage project scope (16416)</t>
  </si>
  <si>
    <t>12.2.3.3.4 Promote and sustain activity and involvement  (11132)</t>
  </si>
  <si>
    <t>12.2.3.3.5 Realign and refresh project management strategy and approaches  (11133)</t>
  </si>
  <si>
    <t>12.2.3.4 Review and report project performance (16417)</t>
  </si>
  <si>
    <t>12.2.3.5 Close projects (16418)</t>
  </si>
  <si>
    <t>12.3 Manage enterprise quality (17471)</t>
  </si>
  <si>
    <t>12.3.1 Establish quality requirements (17472)</t>
  </si>
  <si>
    <t>12.3.1.1 Define critical-to-quality characteristics  (17473)</t>
  </si>
  <si>
    <t>12.3.1.2 Define preventive quality activities  (17474)</t>
  </si>
  <si>
    <t>12.3.1.3 Develop quality controls (17475)</t>
  </si>
  <si>
    <t>12.3.1.3.1 Define process steps for controls (or integration points) (17476)</t>
  </si>
  <si>
    <t>12.3.1.3.2 Define sampling plan (17477)</t>
  </si>
  <si>
    <t>12.3.1.3.3 Identify measurement methods (17478)</t>
  </si>
  <si>
    <t>12.3.1.3.4 Define required competencies (17479)</t>
  </si>
  <si>
    <t>12.3.1.4 Prove capability to assess compliance with requirements (17480)</t>
  </si>
  <si>
    <t>12.3.1.5 Finalize quality plan (17481)</t>
  </si>
  <si>
    <t>12.3.2 Evaluate performance to requirements (17482)</t>
  </si>
  <si>
    <t>12.3.2.1 Test against quality plan (17483)</t>
  </si>
  <si>
    <t>12.3.2.1.1 Conduct test and collect data (17484)</t>
  </si>
  <si>
    <t>12.3.2.1.2 Record result(s) (17485)</t>
  </si>
  <si>
    <t>12.3.2.1.3 Determine disposition of result(s) (17486)</t>
  </si>
  <si>
    <t>12.3.2.2 Assess results of tests (17487)</t>
  </si>
  <si>
    <t>12.3.2.2.1 Assess sample significance (17488)</t>
  </si>
  <si>
    <t>12.3.2.2.2 Summarize result(s)  (17489)</t>
  </si>
  <si>
    <t>12.3.2.2.3 Recommend actions  (17490)</t>
  </si>
  <si>
    <t>12.3.2.2.4 Decide next steps (17491)</t>
  </si>
  <si>
    <t>12.3.3 Manage non-conformance (17492)</t>
  </si>
  <si>
    <t>12.3.3.1 Assess potential impact (17493)</t>
  </si>
  <si>
    <t>12.3.3.2 Determine immediate action(s)  (17494)</t>
  </si>
  <si>
    <t>12.3.3.3 Identify root cause(s) (17495)</t>
  </si>
  <si>
    <t>12.3.3.4 Take corrective or preventitive action  (17496)</t>
  </si>
  <si>
    <t>12.3.3.5 Close non-conformance (17497)</t>
  </si>
  <si>
    <t>12.3.4 Implement and maintain the enterprise quality management system (EQMS) (17498)</t>
  </si>
  <si>
    <t>12.3.4.1 Define the quality strategy (17499)</t>
  </si>
  <si>
    <t>12.3.4.2 Plan and deploy the EQMS scope, targets, and goals (17500)</t>
  </si>
  <si>
    <t>12.3.4.3 Identify core EQMS processes, controls, and metrics (17501)</t>
  </si>
  <si>
    <t>12.3.4.4 Develop and document EQMS policies, procedures, standards, and measures (17502)</t>
  </si>
  <si>
    <t>12.3.4.5 Assess the EQMS performance (17503)</t>
  </si>
  <si>
    <t>12.3.4.6 Create environment and capability for eQMS improvement(s) (17504)</t>
  </si>
  <si>
    <t>12.3.4.6.1 Reward quality excellence  (17505)</t>
  </si>
  <si>
    <t>12.3.4.6.2 Create and maintain quality partnerships  (17506)</t>
  </si>
  <si>
    <t>12.3.4.6.3 Maintain talent capabilities and competencies (17507)</t>
  </si>
  <si>
    <t>12.3.4.6.4 Incorporate EQMS messaging into communication channels (17508)</t>
  </si>
  <si>
    <t>12.3.4.6.5 Assure independent EQMS management access to appropriate authority in the organization (17509)</t>
  </si>
  <si>
    <t xml:space="preserve">12.3.4.6.6 Transfer proven EQMS methods (17510) </t>
  </si>
  <si>
    <t>12.4 Manage change (11074)</t>
  </si>
  <si>
    <t>12.4.1 Plan for change (11134)</t>
  </si>
  <si>
    <t>12.4.1.1 Select process improvement methodology  (11138)</t>
  </si>
  <si>
    <t>12.4.1.2 Assess readiness for change (11139)</t>
  </si>
  <si>
    <t>12.4.1.3 Determine stakeholders (11140)</t>
  </si>
  <si>
    <t>12.4.1.4 Engage/Identify champion (11141)</t>
  </si>
  <si>
    <t>12.4.1.5 Form design team (11142)</t>
  </si>
  <si>
    <t>12.4.1.6 Define scope (11143)</t>
  </si>
  <si>
    <t>12.4.1.7 Understand current state (11144)</t>
  </si>
  <si>
    <t>12.4.1.8 Define future state (11145)</t>
  </si>
  <si>
    <t>12.4.1.9 Conduct organizational risk analysis (11146)</t>
  </si>
  <si>
    <t>12.4.1.10 Assess cultural issues (11147)</t>
  </si>
  <si>
    <t>12.4.1.11 Establish accountability for change management (11148)</t>
  </si>
  <si>
    <t>12.4.1.12 Identify barriers to change (11149)</t>
  </si>
  <si>
    <t>12.4.1.13 Determine change enablers (11150)</t>
  </si>
  <si>
    <t>12.4.1.14 Identify resources and develop measures  (11151)</t>
  </si>
  <si>
    <t>12.4.2 Design the change (11135)</t>
  </si>
  <si>
    <t>12.4.2.1 Assess connection to other initiatives  (11152)</t>
  </si>
  <si>
    <t>12.4.2.2 Develop change management plans (11153)</t>
  </si>
  <si>
    <t>12.4.2.3 Develop training plan (11154)</t>
  </si>
  <si>
    <t>12.4.2.4 Develop communication plan (11155)</t>
  </si>
  <si>
    <t>12.4.2.5 Develop rewards/incentives plan (11156)</t>
  </si>
  <si>
    <t>12.4.2.6 Establish change adoption metrics  (11157)</t>
  </si>
  <si>
    <t>12.4.2.7 Establish/Clarify new roles (11158)</t>
  </si>
  <si>
    <t>12.4.2.8 Identify budget/roles (11159)</t>
  </si>
  <si>
    <t>12.4.3 Implement change (11136)</t>
  </si>
  <si>
    <t>12.4.3.1 Create commitment for improvement/change (11160)</t>
  </si>
  <si>
    <t>12.4.3.2 Reengineer business processes and systems  (11161)</t>
  </si>
  <si>
    <t>12.4.3.3 Support transition to new roles or exit strategies for incumbents (11162)</t>
  </si>
  <si>
    <t>12.4.3.4 Monitor change (11163)</t>
  </si>
  <si>
    <t>12.4.4 Sustain improvement (11137)</t>
  </si>
  <si>
    <t>12.4.4.1 Monitor improved process performance  (11164)</t>
  </si>
  <si>
    <t>12.4.4.2 Capture and reuse lessons learned from change process (11165)</t>
  </si>
  <si>
    <t>12.4.4.3 Take corrective action as necessary (11166)</t>
  </si>
  <si>
    <t>12.5 Develop and manage enterprise-wide knowledge management (KM) capability (11073)</t>
  </si>
  <si>
    <t>12.5.1 Develop KM strategy (11095)</t>
  </si>
  <si>
    <t>12.5.1.1 Develop governance model (11100)</t>
  </si>
  <si>
    <t>12.5.1.2 Establish central KM core group  (11101)</t>
  </si>
  <si>
    <t>12.5.1.3 Define roles and accountability of core group versus operating units (11102)</t>
  </si>
  <si>
    <t>12.5.1.4 Develop funding models (11103)</t>
  </si>
  <si>
    <t>12.5.1.5 Identify links to key initiatives (11104)</t>
  </si>
  <si>
    <t>12.5.1.6 Develop core KM methodologies  (11105)</t>
  </si>
  <si>
    <t>12.5.1.7 Assess IT needs and engage IT function (11106)</t>
  </si>
  <si>
    <t>12.5.1.8 Develop training and communication plans (11107)</t>
  </si>
  <si>
    <t>12.5.1.9 Develop change management approaches (11108)</t>
  </si>
  <si>
    <t>12.5.1.10 Develop strategic measures and indicators (11109)</t>
  </si>
  <si>
    <t>12.5.2 Assess KM capabilities (11096)</t>
  </si>
  <si>
    <t>12.5.2.1 Assess maturity of existing KM initiatives (11110)</t>
  </si>
  <si>
    <t>12.5.2.2 Evaluate existing KM approaches  (11111)</t>
  </si>
  <si>
    <t>12.5.2.3 Identify gaps and needs (11112)</t>
  </si>
  <si>
    <t>12.5.2.4 Enhance/Modify existing KM approaches (11113)</t>
  </si>
  <si>
    <t>12.5.2.5 Develop new KM approaches (11114)</t>
  </si>
  <si>
    <t>12.5.2.6 Implement new KM approaches  (11115)</t>
  </si>
  <si>
    <t>12.6 Measure and benchmark (16436)</t>
  </si>
  <si>
    <t>12.6.1 Create and manage organizational performance strategy (11071)</t>
  </si>
  <si>
    <t>12.6.1.1 Create enterprise measurement systems model (11075)</t>
  </si>
  <si>
    <t>12.6.1.2 Measure process productivity (11076)</t>
  </si>
  <si>
    <t>12.6.1.3 Measure cost effectiveness (11077)</t>
  </si>
  <si>
    <t>12.6.1.4 Measure staff efficiency (11078)</t>
  </si>
  <si>
    <t>12.6.1.5 Measure cycle time (11079)</t>
  </si>
  <si>
    <t>12.6.2 Benchmark performance (11072)</t>
  </si>
  <si>
    <t>12.6.2.1 Conduct performance assessments  (11083)</t>
  </si>
  <si>
    <t>12.6.2.2 Develop benchmarking capabilities  (11084)</t>
  </si>
  <si>
    <t>12.6.2.3 Conduct internal process and external competitive benchmarking (11085)</t>
  </si>
  <si>
    <t>12.6.2.4 Conduct gap analysis to understand need for change and degree needed (11087)</t>
  </si>
  <si>
    <t>12.6.2.5 Establish need for change (11088)</t>
  </si>
  <si>
    <t>12.7 Manage environmental health and safety (EHS)  (11179)</t>
  </si>
  <si>
    <t>12.7.1 Determine environmental health and safety impacts (11180)</t>
  </si>
  <si>
    <t>12.7.1.1 Evaluate environmental impact of products, services, and operations  (11186)</t>
  </si>
  <si>
    <t>12.7.1.2 Conduct health and safety and environmental audits (11187)</t>
  </si>
  <si>
    <t>12.7.2 Develop and execute functional EHS program  (11181)</t>
  </si>
  <si>
    <t>12.7.2.1 Identify regulatory and stakeholder requirements (11188)</t>
  </si>
  <si>
    <t>12.7.2.2 Assess future risks and opportunities  (11189)</t>
  </si>
  <si>
    <t>12.7.2.3 Create EHS policy (11190)</t>
  </si>
  <si>
    <t>12.7.2.4 Record and manage EHS events  (11191)</t>
  </si>
  <si>
    <t>12.7.3 Train and educate functional employees  (11182)</t>
  </si>
  <si>
    <t>12.7.3.1 Communicate EHS issues to stakeholders and provide support (11192)</t>
  </si>
  <si>
    <t>12.7.4 Monitor and manage functional EHS management program (11183)</t>
  </si>
  <si>
    <t>12.7.4.1 Manage EHS costs and benefits  (11193)</t>
  </si>
  <si>
    <t>12.7.4.2 Measure and report EHS performance  (11194)</t>
  </si>
  <si>
    <t>12.7.4.3 Implement emergency response program (11196)</t>
  </si>
  <si>
    <t>12.7.4.4 Implement pollution prevention program (11197)</t>
  </si>
  <si>
    <t>4.2.1.5 Analyze organization's spend profile  (10285)</t>
  </si>
  <si>
    <t>12.7.4.5 Provide employees with EHS support  (11195) Cross-Industry - Version 6.1.0</t>
  </si>
  <si>
    <t>1 Develop Vision and Strategy (10002)</t>
  </si>
  <si>
    <t>2 Develop and Manage Products and Services (10003)</t>
  </si>
  <si>
    <t>3 Market and Sell Products and Services (10004)</t>
  </si>
  <si>
    <t>4 Deliver Products and Services (10005)</t>
  </si>
  <si>
    <t>5 Manage Customer Service (10006)</t>
  </si>
  <si>
    <t>6 Develop and Manage Human Capital (10007)</t>
  </si>
  <si>
    <t>7 Manage Information Technology (10008)</t>
  </si>
  <si>
    <t>8 Manage Financial Resources (17058)</t>
  </si>
  <si>
    <t>9 Acquire, Construct, and Manage Assets (10010)</t>
  </si>
  <si>
    <t>10 Manage Enterprise Risk, Compliance, Remediation and Resiliency (16437)</t>
  </si>
  <si>
    <t xml:space="preserve">11 Manage External Relationships (10012) </t>
  </si>
  <si>
    <t>12 Develop and Manage Business Capabilities (10013)</t>
  </si>
  <si>
    <t>Source</t>
  </si>
  <si>
    <t>Id</t>
  </si>
  <si>
    <t>Description</t>
  </si>
  <si>
    <t>Code</t>
  </si>
  <si>
    <t>Level</t>
  </si>
  <si>
    <t>Develop and Manage Business Capabilities</t>
  </si>
  <si>
    <t>Manage business processes</t>
  </si>
  <si>
    <t>12.1.1</t>
  </si>
  <si>
    <t>Establish and maintain process management governance</t>
  </si>
  <si>
    <t>12.1.1.1</t>
  </si>
  <si>
    <t>Define and manage governance approach</t>
  </si>
  <si>
    <t>12.1.1.2</t>
  </si>
  <si>
    <t>Establish and maintain process tools and templates</t>
  </si>
  <si>
    <t>12.1.1.3</t>
  </si>
  <si>
    <t xml:space="preserve">Assign and support process ownership </t>
  </si>
  <si>
    <t>12.1.1.4</t>
  </si>
  <si>
    <t xml:space="preserve">Perform process governance activities </t>
  </si>
  <si>
    <t>12.1.2</t>
  </si>
  <si>
    <t>Define and manage process frameworks</t>
  </si>
  <si>
    <t>12.1.2.1</t>
  </si>
  <si>
    <t>Establish and maintain process framework</t>
  </si>
  <si>
    <t>12.1.2.2</t>
  </si>
  <si>
    <t xml:space="preserve">Identify cross-functional processes </t>
  </si>
  <si>
    <t>12.1.3</t>
  </si>
  <si>
    <t>Define processes</t>
  </si>
  <si>
    <t>12.1.3.1</t>
  </si>
  <si>
    <t>Scope processes</t>
  </si>
  <si>
    <t>12.1.3.2</t>
  </si>
  <si>
    <t>Analyze processes</t>
  </si>
  <si>
    <t>12.1.3.3</t>
  </si>
  <si>
    <t>Map processes</t>
  </si>
  <si>
    <t>12.1.3.4</t>
  </si>
  <si>
    <t>Publish processes</t>
  </si>
  <si>
    <t>12.1.4</t>
  </si>
  <si>
    <t>Manage process performance</t>
  </si>
  <si>
    <t>12.1.4.1</t>
  </si>
  <si>
    <t>Provide process training</t>
  </si>
  <si>
    <t>12.1.4.2</t>
  </si>
  <si>
    <t>Support process execution</t>
  </si>
  <si>
    <t>12.1.4.3</t>
  </si>
  <si>
    <t>Measure and report process performance</t>
  </si>
  <si>
    <t>12.1.5</t>
  </si>
  <si>
    <t>Improve processes</t>
  </si>
  <si>
    <t>12.1.5.1</t>
  </si>
  <si>
    <t>Identify and select improvement opportunities</t>
  </si>
  <si>
    <t>12.1.5.2</t>
  </si>
  <si>
    <t>Manage improvement projects</t>
  </si>
  <si>
    <t>12.1.5.3</t>
  </si>
  <si>
    <t>Perform continuous improvement activities</t>
  </si>
  <si>
    <t>Manage portfolio, program, and project</t>
  </si>
  <si>
    <t>12.2.1</t>
  </si>
  <si>
    <t>Manage portfolio</t>
  </si>
  <si>
    <t>12.2.1.1</t>
  </si>
  <si>
    <t>Establish portfolio strategy</t>
  </si>
  <si>
    <t>12.2.1.2</t>
  </si>
  <si>
    <t>Define portfolio governance</t>
  </si>
  <si>
    <t>12.2.1.3</t>
  </si>
  <si>
    <t>Monitor and control portfolio</t>
  </si>
  <si>
    <t>12.2.2</t>
  </si>
  <si>
    <t>Manage programs</t>
  </si>
  <si>
    <t>12.2.2.1</t>
  </si>
  <si>
    <t>Establish program structure and approach</t>
  </si>
  <si>
    <t>12.2.2.2</t>
  </si>
  <si>
    <t>Manage program stakeholders and partners</t>
  </si>
  <si>
    <t>12.2.2.3</t>
  </si>
  <si>
    <t>Manage program execution</t>
  </si>
  <si>
    <t>12.2.2.4</t>
  </si>
  <si>
    <t>Review and report program performance</t>
  </si>
  <si>
    <t>12.2.3</t>
  </si>
  <si>
    <t>Manage projects</t>
  </si>
  <si>
    <t>12.2.3.1</t>
  </si>
  <si>
    <t>Establish project scope</t>
  </si>
  <si>
    <t>12.2.3.1.1</t>
  </si>
  <si>
    <t>Identify project requirements and objectives</t>
  </si>
  <si>
    <t>12.2.3.1.2</t>
  </si>
  <si>
    <t>Identify project resource requirements</t>
  </si>
  <si>
    <t>12.2.3.1.3</t>
  </si>
  <si>
    <t xml:space="preserve">Assess culture and readiness for project management approach </t>
  </si>
  <si>
    <t>12.2.3.1.4</t>
  </si>
  <si>
    <t>Identify appropriate project management methodologies</t>
  </si>
  <si>
    <t>12.2.3.1.5</t>
  </si>
  <si>
    <t>Create business case and obtain funding</t>
  </si>
  <si>
    <t>12.2.3.1.6</t>
  </si>
  <si>
    <t>Develop project measures and indicators</t>
  </si>
  <si>
    <t>12.2.3.2</t>
  </si>
  <si>
    <t>Develop project plans</t>
  </si>
  <si>
    <t>12.2.3.2.1</t>
  </si>
  <si>
    <t xml:space="preserve">Define roles and resources </t>
  </si>
  <si>
    <t>12.2.3.2.2</t>
  </si>
  <si>
    <t>Identify specific IT requirements</t>
  </si>
  <si>
    <t>12.2.3.2.3</t>
  </si>
  <si>
    <t xml:space="preserve">Create training and communication plans </t>
  </si>
  <si>
    <t>12.2.3.2.4</t>
  </si>
  <si>
    <t xml:space="preserve">Design recognition and reward approaches </t>
  </si>
  <si>
    <t>12.2.3.2.5</t>
  </si>
  <si>
    <t>Design and plan launch of project</t>
  </si>
  <si>
    <t>12.2.3.2.6</t>
  </si>
  <si>
    <t>Deploy the project</t>
  </si>
  <si>
    <t>12.2.3.3</t>
  </si>
  <si>
    <t>Execute projects</t>
  </si>
  <si>
    <t>12.2.3.3.1</t>
  </si>
  <si>
    <t xml:space="preserve">Evaluate impact of project management </t>
  </si>
  <si>
    <t>strat</t>
  </si>
  <si>
    <t>12.2.3.3.2</t>
  </si>
  <si>
    <t>Report the status of project</t>
  </si>
  <si>
    <t>12.2.3.3.3</t>
  </si>
  <si>
    <t>Manage project scope</t>
  </si>
  <si>
    <t>12.2.3.3.4</t>
  </si>
  <si>
    <t xml:space="preserve">Promote and sustain activity and involvement </t>
  </si>
  <si>
    <t>12.2.3.3.5</t>
  </si>
  <si>
    <t xml:space="preserve">Realign and refresh project management strategy and approaches </t>
  </si>
  <si>
    <t>12.2.3.4</t>
  </si>
  <si>
    <t>Review and report project performance</t>
  </si>
  <si>
    <t>12.2.3.5</t>
  </si>
  <si>
    <t>Close projects</t>
  </si>
  <si>
    <t>Manage enterprise quality</t>
  </si>
  <si>
    <t>12.3.1</t>
  </si>
  <si>
    <t>Establish quality requirements</t>
  </si>
  <si>
    <t>12.3.1.1</t>
  </si>
  <si>
    <t xml:space="preserve">Define critical-to-quality characteristics </t>
  </si>
  <si>
    <t>12.3.1.2</t>
  </si>
  <si>
    <t xml:space="preserve">Define preventive quality activities </t>
  </si>
  <si>
    <t>12.3.1.3</t>
  </si>
  <si>
    <t>Develop quality controls</t>
  </si>
  <si>
    <t>12.3.1.3.1</t>
  </si>
  <si>
    <t>Define process steps for controls</t>
  </si>
  <si>
    <t>or in</t>
  </si>
  <si>
    <t>12.3.1.3.2</t>
  </si>
  <si>
    <t>Define sampling plan</t>
  </si>
  <si>
    <t>12.3.1.3.3</t>
  </si>
  <si>
    <t>Identify measurement methods</t>
  </si>
  <si>
    <t>12.3.1.3.4</t>
  </si>
  <si>
    <t>Define required competencies</t>
  </si>
  <si>
    <t>12.3.1.4</t>
  </si>
  <si>
    <t>Prove capability to assess compliance with requirements</t>
  </si>
  <si>
    <t>12.3.1.5</t>
  </si>
  <si>
    <t>Finalize quality plan</t>
  </si>
  <si>
    <t>12.3.2</t>
  </si>
  <si>
    <t>Evaluate performance to requirements</t>
  </si>
  <si>
    <t>12.3.2.1</t>
  </si>
  <si>
    <t>Test against quality plan</t>
  </si>
  <si>
    <t>12.3.2.1.1</t>
  </si>
  <si>
    <t>Conduct test and collect data</t>
  </si>
  <si>
    <t>12.3.2.1.2</t>
  </si>
  <si>
    <t>Record resul</t>
  </si>
  <si>
    <t>s) (1</t>
  </si>
  <si>
    <t>12.3.2.1.3</t>
  </si>
  <si>
    <t>Determine disposition of resul</t>
  </si>
  <si>
    <t>12.3.2.2</t>
  </si>
  <si>
    <t>Assess results of tests</t>
  </si>
  <si>
    <t>12.3.2.2.1</t>
  </si>
  <si>
    <t>Assess sample significance</t>
  </si>
  <si>
    <t>12.3.2.2.2</t>
  </si>
  <si>
    <t>Summarize resul</t>
  </si>
  <si>
    <t>s)  (</t>
  </si>
  <si>
    <t>12.3.2.2.3</t>
  </si>
  <si>
    <t xml:space="preserve">Recommend actions </t>
  </si>
  <si>
    <t>12.3.2.2.4</t>
  </si>
  <si>
    <t>Decide next steps</t>
  </si>
  <si>
    <t>12.3.3</t>
  </si>
  <si>
    <t>Manage non-conformance</t>
  </si>
  <si>
    <t>12.3.3.1</t>
  </si>
  <si>
    <t>Assess potential impact</t>
  </si>
  <si>
    <t>12.3.3.2</t>
  </si>
  <si>
    <t>Determine immediate actio</t>
  </si>
  <si>
    <t>12.3.3.3</t>
  </si>
  <si>
    <t>12.3.3.4</t>
  </si>
  <si>
    <t xml:space="preserve">Take corrective or preventitive action </t>
  </si>
  <si>
    <t>12.3.3.5</t>
  </si>
  <si>
    <t>Close non-conformance</t>
  </si>
  <si>
    <t>12.3.4</t>
  </si>
  <si>
    <t>Implement and maintain the enterprise quality management system</t>
  </si>
  <si>
    <t>EQMS)</t>
  </si>
  <si>
    <t>12.3.4.1</t>
  </si>
  <si>
    <t>Define the quality strategy</t>
  </si>
  <si>
    <t>12.3.4.2</t>
  </si>
  <si>
    <t>Plan and deploy the EQMS scope, targets, and goals</t>
  </si>
  <si>
    <t>12.3.4.3</t>
  </si>
  <si>
    <t>Identify core EQMS processes, controls, and metrics</t>
  </si>
  <si>
    <t>12.3.4.4</t>
  </si>
  <si>
    <t>Develop and document EQMS policies, procedures, standards, and measures</t>
  </si>
  <si>
    <t>12.3.4.5</t>
  </si>
  <si>
    <t>Assess the EQMS performance</t>
  </si>
  <si>
    <t>12.3.4.6</t>
  </si>
  <si>
    <t>Create environment and capability for eQMS improvemen</t>
  </si>
  <si>
    <t>12.3.4.6.1</t>
  </si>
  <si>
    <t xml:space="preserve">Reward quality excellence </t>
  </si>
  <si>
    <t>12.3.4.6.2</t>
  </si>
  <si>
    <t xml:space="preserve">Create and maintain quality partnerships </t>
  </si>
  <si>
    <t>12.3.4.6.3</t>
  </si>
  <si>
    <t>Maintain talent capabilities and competencies</t>
  </si>
  <si>
    <t>12.3.4.6.4</t>
  </si>
  <si>
    <t>Incorporate EQMS messaging into communication channels</t>
  </si>
  <si>
    <t>12.3.4.6.5</t>
  </si>
  <si>
    <t>Assure independent EQMS management access to appropriate authority in the organization</t>
  </si>
  <si>
    <t>12.3.4.6.6</t>
  </si>
  <si>
    <t>Transfer proven EQMS methods</t>
  </si>
  <si>
    <t>Manage change</t>
  </si>
  <si>
    <t>12.4.1</t>
  </si>
  <si>
    <t>Plan for change</t>
  </si>
  <si>
    <t>12.4.1.1</t>
  </si>
  <si>
    <t xml:space="preserve">Select process improvement methodology </t>
  </si>
  <si>
    <t>12.4.1.2</t>
  </si>
  <si>
    <t>Assess readiness for change</t>
  </si>
  <si>
    <t>12.4.1.3</t>
  </si>
  <si>
    <t>Determine stakeholders</t>
  </si>
  <si>
    <t>12.4.1.4</t>
  </si>
  <si>
    <t>Engage/Identify champion</t>
  </si>
  <si>
    <t>12.4.1.5</t>
  </si>
  <si>
    <t>Form design team</t>
  </si>
  <si>
    <t>12.4.1.6</t>
  </si>
  <si>
    <t>Define scope</t>
  </si>
  <si>
    <t>12.4.1.7</t>
  </si>
  <si>
    <t>Understand current state</t>
  </si>
  <si>
    <t>12.4.1.8</t>
  </si>
  <si>
    <t>Define future state</t>
  </si>
  <si>
    <t>12.4.1.9</t>
  </si>
  <si>
    <t>Conduct organizational risk analysis</t>
  </si>
  <si>
    <t>12.4.1.10</t>
  </si>
  <si>
    <t>Assess cultural issues</t>
  </si>
  <si>
    <t>12.4.1.11</t>
  </si>
  <si>
    <t>Establish accountability for change management</t>
  </si>
  <si>
    <t>12.4.1.12</t>
  </si>
  <si>
    <t>Identify barriers to change</t>
  </si>
  <si>
    <t>12.4.1.13</t>
  </si>
  <si>
    <t>Determine change enablers</t>
  </si>
  <si>
    <t>12.4.1.14</t>
  </si>
  <si>
    <t xml:space="preserve">Identify resources and develop measures </t>
  </si>
  <si>
    <t>12.4.2</t>
  </si>
  <si>
    <t>Design the change</t>
  </si>
  <si>
    <t>12.4.2.1</t>
  </si>
  <si>
    <t xml:space="preserve">Assess connection to other initiatives </t>
  </si>
  <si>
    <t>12.4.2.2</t>
  </si>
  <si>
    <t>Develop change management plans</t>
  </si>
  <si>
    <t>12.4.2.3</t>
  </si>
  <si>
    <t>Develop training plan</t>
  </si>
  <si>
    <t>12.4.2.4</t>
  </si>
  <si>
    <t>Develop communication plan</t>
  </si>
  <si>
    <t>12.4.2.5</t>
  </si>
  <si>
    <t>Develop rewards/incentives plan</t>
  </si>
  <si>
    <t>12.4.2.6</t>
  </si>
  <si>
    <t xml:space="preserve">Establish change adoption metrics </t>
  </si>
  <si>
    <t>12.4.2.7</t>
  </si>
  <si>
    <t>Establish/Clarify new roles</t>
  </si>
  <si>
    <t>12.4.2.8</t>
  </si>
  <si>
    <t>Identify budget/roles</t>
  </si>
  <si>
    <t>12.4.3</t>
  </si>
  <si>
    <t>Implement change</t>
  </si>
  <si>
    <t>12.4.3.1</t>
  </si>
  <si>
    <t>Create commitment for improvement/change</t>
  </si>
  <si>
    <t>12.4.3.2</t>
  </si>
  <si>
    <t xml:space="preserve">Reengineer business processes and systems </t>
  </si>
  <si>
    <t>12.4.3.3</t>
  </si>
  <si>
    <t>Support transition to new roles or exit strategies for incumbents</t>
  </si>
  <si>
    <t>12.4.3.4</t>
  </si>
  <si>
    <t>Monitor change</t>
  </si>
  <si>
    <t>12.4.4</t>
  </si>
  <si>
    <t>Sustain improvement</t>
  </si>
  <si>
    <t>12.4.4.1</t>
  </si>
  <si>
    <t xml:space="preserve">Monitor improved process performance </t>
  </si>
  <si>
    <t>12.4.4.2</t>
  </si>
  <si>
    <t>Capture and reuse lessons learned from change process</t>
  </si>
  <si>
    <t>12.4.4.3</t>
  </si>
  <si>
    <t>Take corrective action as necessary</t>
  </si>
  <si>
    <t>Develop and manage enterprise-wide knowledge management</t>
  </si>
  <si>
    <t>KM) c</t>
  </si>
  <si>
    <t>12.5.1</t>
  </si>
  <si>
    <t>Develop KM strategy</t>
  </si>
  <si>
    <t>12.5.1.1</t>
  </si>
  <si>
    <t>Develop governance model</t>
  </si>
  <si>
    <t>12.5.1.2</t>
  </si>
  <si>
    <t xml:space="preserve">Establish central KM core group </t>
  </si>
  <si>
    <t>12.5.1.3</t>
  </si>
  <si>
    <t>Define roles and accountability of core group versus operating units</t>
  </si>
  <si>
    <t>12.5.1.4</t>
  </si>
  <si>
    <t>Develop funding models</t>
  </si>
  <si>
    <t>12.5.1.5</t>
  </si>
  <si>
    <t>Identify links to key initiatives</t>
  </si>
  <si>
    <t>12.5.1.6</t>
  </si>
  <si>
    <t xml:space="preserve">Develop core KM methodologies </t>
  </si>
  <si>
    <t>12.5.1.7</t>
  </si>
  <si>
    <t>Assess IT needs and engage IT function</t>
  </si>
  <si>
    <t>12.5.1.8</t>
  </si>
  <si>
    <t>Develop training and communication plans</t>
  </si>
  <si>
    <t>12.5.1.9</t>
  </si>
  <si>
    <t>Develop change management approaches</t>
  </si>
  <si>
    <t>12.5.1.10</t>
  </si>
  <si>
    <t>Develop strategic measures and indicators</t>
  </si>
  <si>
    <t>12.5.2</t>
  </si>
  <si>
    <t>Assess KM capabilities</t>
  </si>
  <si>
    <t>12.5.2.1</t>
  </si>
  <si>
    <t>Assess maturity of existing KM initiatives</t>
  </si>
  <si>
    <t>12.5.2.2</t>
  </si>
  <si>
    <t xml:space="preserve">Evaluate existing KM approaches </t>
  </si>
  <si>
    <t>12.5.2.3</t>
  </si>
  <si>
    <t>Identify gaps and needs</t>
  </si>
  <si>
    <t>12.5.2.4</t>
  </si>
  <si>
    <t>Enhance/Modify existing KM approaches</t>
  </si>
  <si>
    <t>12.5.2.5</t>
  </si>
  <si>
    <t>Develop new KM approaches</t>
  </si>
  <si>
    <t>12.5.2.6</t>
  </si>
  <si>
    <t xml:space="preserve">Implement new KM approaches </t>
  </si>
  <si>
    <t>Measure and benchmark</t>
  </si>
  <si>
    <t>12.6.1</t>
  </si>
  <si>
    <t>Create and manage organizational performance strategy</t>
  </si>
  <si>
    <t>12.6.1.1</t>
  </si>
  <si>
    <t>Create enterprise measurement systems model</t>
  </si>
  <si>
    <t>12.6.1.2</t>
  </si>
  <si>
    <t>Measure process productivity</t>
  </si>
  <si>
    <t>12.6.1.3</t>
  </si>
  <si>
    <t>Measure cost effectiveness</t>
  </si>
  <si>
    <t>12.6.1.4</t>
  </si>
  <si>
    <t>Measure staff efficiency</t>
  </si>
  <si>
    <t>12.6.1.5</t>
  </si>
  <si>
    <t>Measure cycle time</t>
  </si>
  <si>
    <t>12.6.2</t>
  </si>
  <si>
    <t>Benchmark performance</t>
  </si>
  <si>
    <t>12.6.2.1</t>
  </si>
  <si>
    <t xml:space="preserve">Conduct performance assessments </t>
  </si>
  <si>
    <t>12.6.2.2</t>
  </si>
  <si>
    <t xml:space="preserve">Develop benchmarking capabilities </t>
  </si>
  <si>
    <t>12.6.2.3</t>
  </si>
  <si>
    <t>Conduct internal process and external competitive benchmarking</t>
  </si>
  <si>
    <t>12.6.2.4</t>
  </si>
  <si>
    <t>Conduct gap analysis to understand need for change and degree needed</t>
  </si>
  <si>
    <t>12.6.2.5</t>
  </si>
  <si>
    <t>Establish need for change</t>
  </si>
  <si>
    <t>Manage environmental health and safety</t>
  </si>
  <si>
    <t xml:space="preserve">EHS) </t>
  </si>
  <si>
    <t>12.7.1</t>
  </si>
  <si>
    <t>Determine environmental health and safety impacts</t>
  </si>
  <si>
    <t>12.7.1.1</t>
  </si>
  <si>
    <t xml:space="preserve">Evaluate environmental impact of products, services, and operations </t>
  </si>
  <si>
    <t>12.7.1.2</t>
  </si>
  <si>
    <t>Conduct health and safety and environmental audits</t>
  </si>
  <si>
    <t>12.7.2</t>
  </si>
  <si>
    <t xml:space="preserve">Develop and execute functional EHS program </t>
  </si>
  <si>
    <t>12.7.2.1</t>
  </si>
  <si>
    <t>Identify regulatory and stakeholder requirements</t>
  </si>
  <si>
    <t>12.7.2.2</t>
  </si>
  <si>
    <t xml:space="preserve">Assess future risks and opportunities </t>
  </si>
  <si>
    <t>12.7.2.3</t>
  </si>
  <si>
    <t>Create EHS policy</t>
  </si>
  <si>
    <t>12.7.2.4</t>
  </si>
  <si>
    <t xml:space="preserve">Record and manage EHS events </t>
  </si>
  <si>
    <t>12.7.3</t>
  </si>
  <si>
    <t xml:space="preserve">Train and educate functional employees </t>
  </si>
  <si>
    <t>12.7.3.1</t>
  </si>
  <si>
    <t>Communicate EHS issues to stakeholders and provide support</t>
  </si>
  <si>
    <t>12.7.4</t>
  </si>
  <si>
    <t>Monitor and manage functional EHS management program</t>
  </si>
  <si>
    <t>12.7.4.1</t>
  </si>
  <si>
    <t xml:space="preserve">Manage EHS costs and benefits </t>
  </si>
  <si>
    <t>12.7.4.2</t>
  </si>
  <si>
    <t xml:space="preserve">Measure and report EHS performance </t>
  </si>
  <si>
    <t>12.7.4.3</t>
  </si>
  <si>
    <t>Implement emergency response program</t>
  </si>
  <si>
    <t>12.7.4.4</t>
  </si>
  <si>
    <t>Implement pollution prevention program</t>
  </si>
  <si>
    <t>12.7.4.5</t>
  </si>
  <si>
    <t xml:space="preserve">Provide employees with EHS support </t>
  </si>
  <si>
    <t xml:space="preserve"> </t>
  </si>
  <si>
    <t>Column1</t>
  </si>
  <si>
    <t>Process Id</t>
  </si>
  <si>
    <t>Process Name</t>
  </si>
  <si>
    <t>Process Outline</t>
  </si>
  <si>
    <t>Full Process Description</t>
  </si>
  <si>
    <t>Process 
Outline</t>
  </si>
  <si>
    <t xml:space="preserve">  </t>
  </si>
  <si>
    <r>
      <rPr>
        <b/>
        <sz val="11"/>
        <color theme="1"/>
        <rFont val="Arial Narrow"/>
        <family val="2"/>
      </rPr>
      <t>10</t>
    </r>
    <r>
      <rPr>
        <sz val="11"/>
        <color theme="1"/>
        <rFont val="Arial Narrow"/>
        <family val="2"/>
      </rPr>
      <t>-Run/Operate implies the part of the business where operations are uninterupted.</t>
    </r>
  </si>
  <si>
    <t>30-Transform/Innovate</t>
  </si>
  <si>
    <t>20-Change/
Improve</t>
  </si>
  <si>
    <t>10-Run/
Operate</t>
  </si>
  <si>
    <t xml:space="preserve">Process 1 - Notice the 10-Run/Operate column has zero (0) indicated procesess in the run/operate model.  The fewer run type activities or task indicate a role where design, monitor or validate work would be the primary function of the processes.  In the example of Process 1, we can assume the ability to distinguish between change and transform is the primary function for the roles in the first process.  </t>
  </si>
  <si>
    <t xml:space="preserve">Within Process 1 we have the following five (5) sub-processes and many others.  For the purpose of this materials and it's potential re-use in any client, in any part of the world we will focus on the file serving as the work to design these five sub-processes as a universal solution proposed to enable three critical types of business models.  </t>
  </si>
  <si>
    <r>
      <rPr>
        <b/>
        <i/>
        <sz val="11"/>
        <color theme="1"/>
        <rFont val="Arial Narrow"/>
        <family val="2"/>
      </rPr>
      <t>Global support</t>
    </r>
    <r>
      <rPr>
        <sz val="11"/>
        <color theme="1"/>
        <rFont val="Arial Narrow"/>
        <family val="2"/>
      </rPr>
      <t xml:space="preserve"> indicates the work done by the roles in Business Process 1-supporting all other processes for an organization and its operations or improvement in a lean/continuous improvement strategy which </t>
    </r>
    <r>
      <rPr>
        <b/>
        <i/>
        <sz val="11"/>
        <color theme="1"/>
        <rFont val="Arial Narrow"/>
        <family val="2"/>
      </rPr>
      <t>coordinates and aligns functional process strategies</t>
    </r>
    <r>
      <rPr>
        <sz val="11"/>
        <color theme="1"/>
        <rFont val="Arial Narrow"/>
        <family val="2"/>
      </rPr>
      <t xml:space="preserve">.  </t>
    </r>
  </si>
  <si>
    <r>
      <t xml:space="preserve">A sustainability strategy ensures an the mission critical work which every business or agency must perform to remain viable.  The Priority 1 or minimum viable system model may be other ways to distinguish the work. The goal of this file and it's contents will supply a consistent way in which to </t>
    </r>
    <r>
      <rPr>
        <b/>
        <i/>
        <sz val="11"/>
        <color theme="1"/>
        <rFont val="Arial Narrow"/>
        <family val="2"/>
      </rPr>
      <t>develop the sustainability strategy</t>
    </r>
    <r>
      <rPr>
        <sz val="11"/>
        <color theme="1"/>
        <rFont val="Arial Narrow"/>
        <family val="2"/>
      </rPr>
      <t xml:space="preserve">.   Part of the sustainability strategy would be to coordinate and align functional process strategies, the file segments and implies a sequence in which information architectures are enabled across a diverse technology portfolio.  The file does not limit nor prescribe which manufacturer nor which solution would be used in an organization or agency.  </t>
    </r>
  </si>
  <si>
    <r>
      <rPr>
        <b/>
        <i/>
        <sz val="11"/>
        <color theme="1"/>
        <rFont val="Arial Narrow"/>
        <family val="2"/>
      </rPr>
      <t xml:space="preserve">Shared Services </t>
    </r>
    <r>
      <rPr>
        <sz val="11"/>
        <color theme="1"/>
        <rFont val="Arial Narrow"/>
        <family val="2"/>
      </rPr>
      <t xml:space="preserve">suggest the most common approach and promotes a similar local shared service to bridge the gap in diverse and economically disadvantaged workforces across the world.  A shared service of this type would enable students and communities to become resilient through new jobs for local candidates where experience based learning and wages which are nominal with a rewards based performance model.  Employers want workers who have career ready skills; experience, exposure and equality are the dimensions of a socially responsible organization or agency. </t>
    </r>
  </si>
  <si>
    <t>Narrative</t>
  </si>
  <si>
    <t xml:space="preserve">If we design the strategy and vision with a global support and shared service concept, we must design the model to be sustainable.  The material in this file promotes sustainability through shared services for local workers offsite and either seasonal workers employed by corporations or outsourced to new NGO's in the community.  We must design the strategy to integrate and compliment each functional stakeholder.  The contents in this file are modified from the original APQC business process framework in a way that would satisfy the stakeholders within an organization.  Each tab represents a set of workers common to most large private or public sector agencies.  </t>
  </si>
  <si>
    <t>The different motivational models within each function in an organization or agency may be another way to understand the change from 5 distinct level 2 processes to 12 level 2 processes.  The original model suggests that the first (BP1 design vision and strategy) supports 2-5.   acts in the identity and planning role or represents the rows 1-3 in zachman or the foundation in PEAF.  Example Process 6 has been moved from the strategy to enable its own silo or may expose the opportunity to align strategy into the lower level processes which must be distributed through BP2-5 from BP1.  Without the synergies as a service provider from BP1-each function acts on their own.  Leaving a disjointed strategy during execution.  The presentation of unique standalone processes may aid the conversations with client stakeholders; an ideal approach ensures the ability to sustain the organization without losing the ability to detect when strategy begins to move out of alignment with the goals.   Assume BP6 begins as an output from BP1 &lt;1.1.3 Perform internal analysis (10019)&gt;, strategy during the execution would plan &lt;1.1.5 Conduct organization restructuring opportunities (16792)&gt; associating the mapping to &lt;1.2.2.3 Develop sustainability strategy  (14189)&gt; which includes the &lt;1.2.2.4 Develop global support and shared services strategy (14190)&gt;</t>
  </si>
  <si>
    <t xml:space="preserve">The analysis has proven that without synthesis on the analysis we might not expose the various types of work where we are likely to rework within the functional organizations.  The rework often serves as the point in an organization where we get away from delivering the intended strategy instead delivering silos within an organization.   </t>
  </si>
  <si>
    <t xml:space="preserve">The purpose of this file does not address the siloes to strategy challenges, instead we are focused on the identification of the problem as a result of the synthesis of each process when applied to the whole.   We must first address the level sequence with a common assigned value beginning at level 1, when we start at level 1 we lose the 1:1 mapping to technical levels in a hierarchical structure or data architecture and physical tables in a storage container.  Assume level 1 should be level 2 and apply sequential numbers to each level, the common challenges are a high risk to adoption and disruptive to the effective delivery of an integrated business and technology solution.  Three columns were added to each process tab, which often are referred to as three business models.  </t>
  </si>
  <si>
    <r>
      <rPr>
        <b/>
        <sz val="11"/>
        <color theme="1"/>
        <rFont val="Arial Narrow"/>
        <family val="2"/>
      </rPr>
      <t>30</t>
    </r>
    <r>
      <rPr>
        <sz val="11"/>
        <color theme="1"/>
        <rFont val="Arial Narrow"/>
        <family val="2"/>
      </rPr>
      <t xml:space="preserve">-Transform/innovate which would imply significant change or invention style disruption.  Slower and more constrained to external regulatory or market response to the concepts.  Full change with testing and retesting after adjustments and feedback from various stakeholder groups.  </t>
    </r>
  </si>
  <si>
    <r>
      <rPr>
        <b/>
        <sz val="11"/>
        <color theme="1"/>
        <rFont val="Arial Narrow"/>
        <family val="2"/>
      </rPr>
      <t>20</t>
    </r>
    <r>
      <rPr>
        <sz val="11"/>
        <color theme="1"/>
        <rFont val="Arial Narrow"/>
        <family val="2"/>
      </rPr>
      <t xml:space="preserve">-Change/Improve which implies agile style changes to the existing or improvements upon known business models.  The concept moves the "as is" to a change or improve model where adjustments and changes are incremental returning the changed results to full production as quickly as possible.   Acquisition integration are a good example of the change in this model.  </t>
    </r>
  </si>
  <si>
    <t xml:space="preserve">ChartView supplies a visual chart summarizing the indicator of the process tabs, with the number of task or sub-processes in the business model where effort would often be applied based on experience.   The resources are different types in each of the three models, the rule is not based on education rather wisdom a person may have or skills that allow a person to identify patterns within an organization.   </t>
  </si>
  <si>
    <t xml:space="preserve">Most organizations are trying to operate in a similar degree of disruption as shown in the chartview tab.  When all three models are not segmented the results are sure to be missing the mark on strategy.  Imagine throwing 5 balls in the air at the same time, are you likely to catch all five dropping at the same time?  How likely or what are the chances changes are aligned between each function?  We might do well with three distinct business models or work flows.     </t>
  </si>
  <si>
    <t xml:space="preserve">Assume you agree in theory, let's dive in to the first process and understand the segmentation within the process.  </t>
  </si>
  <si>
    <t xml:space="preserve">All master data create and segmentation activities are part of the identity and planning within any organization.  The Director or Coordinator and Collaboration work where people are making decisions on the fly or based on decision criteria can self govern when the create work remains in the 1st process with sub-paths first segment by risk/maturity/complexity/skill with the three (3) business models, then by function originating and working from the "strategy as designed".  By keeping the first process as the feeder or the global support work to all other business processes we have a distinct way to ensure feedback loops and an integrated strategy.   </t>
  </si>
  <si>
    <t>Identify root cause</t>
  </si>
  <si>
    <t>completion</t>
  </si>
  <si>
    <t>1</t>
  </si>
  <si>
    <t>1.1</t>
  </si>
  <si>
    <t>1.2</t>
  </si>
  <si>
    <t>1.3</t>
  </si>
  <si>
    <t>2</t>
  </si>
  <si>
    <t>2.1</t>
  </si>
  <si>
    <t>2.2</t>
  </si>
  <si>
    <t>3</t>
  </si>
  <si>
    <t>3.1</t>
  </si>
  <si>
    <t>3.2</t>
  </si>
  <si>
    <t>3.3</t>
  </si>
  <si>
    <t>3.4</t>
  </si>
  <si>
    <t>3.5</t>
  </si>
  <si>
    <t>4</t>
  </si>
  <si>
    <t>4.1</t>
  </si>
  <si>
    <t>4.2</t>
  </si>
  <si>
    <t>4.3</t>
  </si>
  <si>
    <t>4.4</t>
  </si>
  <si>
    <t>4.5</t>
  </si>
  <si>
    <t>5</t>
  </si>
  <si>
    <t>5.1</t>
  </si>
  <si>
    <t>5.2</t>
  </si>
  <si>
    <t>5.3</t>
  </si>
  <si>
    <t>6</t>
  </si>
  <si>
    <t>6.1</t>
  </si>
  <si>
    <t>6.2</t>
  </si>
  <si>
    <t>6.3</t>
  </si>
  <si>
    <t>6.4</t>
  </si>
  <si>
    <t>6.5</t>
  </si>
  <si>
    <t>6.6</t>
  </si>
  <si>
    <t>6.7</t>
  </si>
  <si>
    <t>6.8</t>
  </si>
  <si>
    <t>7</t>
  </si>
  <si>
    <t>7.1</t>
  </si>
  <si>
    <t>7.2</t>
  </si>
  <si>
    <t>7.3</t>
  </si>
  <si>
    <t>7.4</t>
  </si>
  <si>
    <t>7.5</t>
  </si>
  <si>
    <t>7.6</t>
  </si>
  <si>
    <t>7.7</t>
  </si>
  <si>
    <t>8</t>
  </si>
  <si>
    <t>8.1</t>
  </si>
  <si>
    <t>8.2</t>
  </si>
  <si>
    <t>8.3</t>
  </si>
  <si>
    <t>8.4</t>
  </si>
  <si>
    <t>8.5</t>
  </si>
  <si>
    <t>8.6</t>
  </si>
  <si>
    <t>8.7</t>
  </si>
  <si>
    <t>8.8</t>
  </si>
  <si>
    <t>8.9</t>
  </si>
  <si>
    <t>8.10</t>
  </si>
  <si>
    <t>8.11</t>
  </si>
  <si>
    <t>9</t>
  </si>
  <si>
    <t>9.1</t>
  </si>
  <si>
    <t>9.2</t>
  </si>
  <si>
    <t>9.3</t>
  </si>
  <si>
    <t>9.4</t>
  </si>
  <si>
    <t>10</t>
  </si>
  <si>
    <t>10.1</t>
  </si>
  <si>
    <t>10.2</t>
  </si>
  <si>
    <t>10.3</t>
  </si>
  <si>
    <t>10.4</t>
  </si>
  <si>
    <t>11</t>
  </si>
  <si>
    <t>11.1</t>
  </si>
  <si>
    <t>11.2</t>
  </si>
  <si>
    <t>11.3</t>
  </si>
  <si>
    <t>11.4</t>
  </si>
  <si>
    <t>11.5</t>
  </si>
  <si>
    <t>12</t>
  </si>
  <si>
    <t>12.1</t>
  </si>
  <si>
    <t>12.2</t>
  </si>
  <si>
    <t>12.3</t>
  </si>
  <si>
    <t>12.4</t>
  </si>
  <si>
    <t>12.5</t>
  </si>
  <si>
    <t>12.6</t>
  </si>
  <si>
    <t>12.7</t>
  </si>
  <si>
    <t>Serial Line</t>
  </si>
  <si>
    <t>Lisa's Observation</t>
  </si>
  <si>
    <t xml:space="preserve">Lisa Defers this line and lower as sub task of the above items.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</si>
</sst>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1"/>
      <color theme="1"/>
      <name val="Arial Narrow"/>
      <family val="2"/>
    </font>
    <font>
      <sz val="9"/>
      <color indexed="81"/>
      <name val="Tahoma"/>
      <family val="2"/>
    </font>
    <font>
      <b/>
      <sz val="9"/>
      <color indexed="81"/>
      <name val="Arial Narrow"/>
      <family val="2"/>
    </font>
    <font>
      <sz val="9"/>
      <color indexed="81"/>
      <name val="Arial Narrow"/>
      <family val="2"/>
    </font>
    <font>
      <b/>
      <sz val="11"/>
      <color theme="1"/>
      <name val="Arial Narrow"/>
      <family val="2"/>
    </font>
    <font>
      <b/>
      <i/>
      <sz val="11"/>
      <color theme="1"/>
      <name val="Arial Narrow"/>
      <family val="2"/>
    </font>
    <font>
      <sz val="11"/>
      <color theme="1"/>
      <name val="Calibri"/>
      <family val="2"/>
      <scheme val="minor"/>
    </font>
  </fonts>
  <fills count="5">
    <fill>
      <patternFill patternType="none"/>
    </fill>
    <fill>
      <patternFill patternType="gray125"/>
    </fill>
    <fill>
      <patternFill patternType="solid">
        <fgColor theme="0" tint="-0.34998626667073579"/>
        <bgColor theme="0" tint="-0.34998626667073579"/>
      </patternFill>
    </fill>
    <fill>
      <patternFill patternType="solid">
        <fgColor theme="0" tint="-0.14999847407452621"/>
        <bgColor theme="0" tint="-0.14999847407452621"/>
      </patternFill>
    </fill>
    <fill>
      <patternFill patternType="solid">
        <fgColor theme="0" tint="-0.14999847407452621"/>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8" fillId="0" borderId="0" applyFont="0" applyFill="0" applyBorder="0" applyAlignment="0" applyProtection="0"/>
  </cellStyleXfs>
  <cellXfs count="30">
    <xf numFmtId="0" fontId="0" fillId="0" borderId="0" xfId="0"/>
    <xf numFmtId="0" fontId="1" fillId="0" borderId="0" xfId="0" applyFont="1" applyAlignment="1">
      <alignment horizontal="center"/>
    </xf>
    <xf numFmtId="0" fontId="2" fillId="0" borderId="0" xfId="0" applyFont="1" applyAlignment="1">
      <alignment wrapText="1"/>
    </xf>
    <xf numFmtId="0" fontId="2" fillId="0" borderId="0" xfId="0" applyFont="1" applyAlignment="1">
      <alignment horizontal="right"/>
    </xf>
    <xf numFmtId="0" fontId="2" fillId="0" borderId="0" xfId="0" applyFont="1"/>
    <xf numFmtId="0" fontId="2" fillId="0" borderId="0" xfId="0" applyFont="1" applyAlignment="1">
      <alignment horizontal="center" wrapText="1"/>
    </xf>
    <xf numFmtId="0" fontId="2" fillId="0" borderId="0" xfId="0" applyFont="1" applyAlignment="1">
      <alignment horizontal="center"/>
    </xf>
    <xf numFmtId="0" fontId="1" fillId="0" borderId="0" xfId="0" applyFont="1"/>
    <xf numFmtId="0" fontId="6" fillId="0" borderId="0" xfId="0" applyFont="1" applyAlignment="1">
      <alignment wrapText="1"/>
    </xf>
    <xf numFmtId="0" fontId="6" fillId="0" borderId="0" xfId="0" applyFont="1" applyAlignment="1">
      <alignment horizontal="right"/>
    </xf>
    <xf numFmtId="0" fontId="6" fillId="0" borderId="0" xfId="0" applyFont="1"/>
    <xf numFmtId="0" fontId="6" fillId="0" borderId="0" xfId="0" applyFont="1" applyAlignment="1">
      <alignment horizontal="center"/>
    </xf>
    <xf numFmtId="0" fontId="6" fillId="0" borderId="0" xfId="0" applyFont="1" applyAlignment="1">
      <alignment horizontal="center" wrapText="1"/>
    </xf>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wrapText="1"/>
    </xf>
    <xf numFmtId="0" fontId="0" fillId="0" borderId="0" xfId="0" applyAlignment="1">
      <alignment wrapText="1"/>
    </xf>
    <xf numFmtId="0" fontId="2" fillId="2" borderId="0" xfId="0" applyFont="1" applyFill="1" applyBorder="1" applyAlignment="1">
      <alignment wrapText="1"/>
    </xf>
    <xf numFmtId="0" fontId="2" fillId="3" borderId="0" xfId="0" applyFont="1" applyFill="1" applyBorder="1" applyAlignment="1">
      <alignment wrapText="1"/>
    </xf>
    <xf numFmtId="0" fontId="2" fillId="4" borderId="0" xfId="0" applyFont="1" applyFill="1"/>
    <xf numFmtId="9" fontId="2" fillId="0" borderId="0" xfId="1" applyFont="1" applyAlignment="1">
      <alignment horizontal="center" wrapText="1"/>
    </xf>
    <xf numFmtId="0" fontId="2" fillId="0" borderId="1" xfId="0" applyFont="1" applyBorder="1"/>
    <xf numFmtId="0" fontId="6" fillId="0" borderId="2" xfId="0" applyFont="1" applyBorder="1" applyAlignment="1">
      <alignment horizontal="center"/>
    </xf>
    <xf numFmtId="9" fontId="2" fillId="0" borderId="3" xfId="1" applyFont="1" applyBorder="1" applyAlignment="1">
      <alignment horizontal="center" wrapText="1"/>
    </xf>
    <xf numFmtId="0" fontId="2" fillId="0" borderId="4" xfId="0" applyFont="1" applyBorder="1"/>
    <xf numFmtId="0" fontId="2" fillId="0" borderId="0" xfId="0" applyFont="1" applyBorder="1"/>
    <xf numFmtId="9" fontId="2" fillId="0" borderId="5" xfId="1" applyFont="1" applyBorder="1" applyAlignment="1">
      <alignment horizontal="center" wrapText="1"/>
    </xf>
    <xf numFmtId="0" fontId="2" fillId="0" borderId="6" xfId="0" applyFont="1" applyBorder="1"/>
    <xf numFmtId="0" fontId="2" fillId="0" borderId="7" xfId="0" applyFont="1" applyBorder="1"/>
    <xf numFmtId="9" fontId="2" fillId="0" borderId="8" xfId="1" applyFont="1" applyBorder="1" applyAlignment="1">
      <alignment horizontal="center" wrapText="1"/>
    </xf>
  </cellXfs>
  <cellStyles count="2">
    <cellStyle name="Normal" xfId="0" builtinId="0"/>
    <cellStyle name="Percent" xfId="1" builtinId="5"/>
  </cellStyles>
  <dxfs count="222">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1" indent="0" justifyLastLine="0" shrinkToFit="0" readingOrder="0"/>
    </dxf>
    <dxf>
      <font>
        <strike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strike val="0"/>
        <outline val="0"/>
        <shadow val="0"/>
        <u val="none"/>
        <vertAlign val="baseline"/>
        <sz val="11"/>
        <color theme="1"/>
        <name val="Arial Narrow"/>
        <scheme val="none"/>
      </font>
      <alignment horizontal="center" vertical="bottom" textRotation="0" wrapText="0" indent="0" justifyLastLine="0" shrinkToFit="0" readingOrder="0"/>
    </dxf>
    <dxf>
      <font>
        <strike val="0"/>
        <outline val="0"/>
        <shadow val="0"/>
        <u val="none"/>
        <vertAlign val="baseline"/>
        <sz val="11"/>
        <color theme="1"/>
        <name val="Arial Narrow"/>
        <scheme val="none"/>
      </font>
      <alignment horizontal="center" vertical="bottom" textRotation="0" wrapText="0" indent="0" justifyLastLine="0" shrinkToFit="0" readingOrder="0"/>
    </dxf>
    <dxf>
      <font>
        <strike val="0"/>
        <outline val="0"/>
        <shadow val="0"/>
        <u val="none"/>
        <vertAlign val="baseline"/>
        <sz val="11"/>
        <color theme="1"/>
        <name val="Arial Narrow"/>
        <scheme val="none"/>
      </font>
    </dxf>
    <dxf>
      <font>
        <strike val="0"/>
        <outline val="0"/>
        <shadow val="0"/>
        <u val="none"/>
        <vertAlign val="baseline"/>
        <sz val="11"/>
        <color theme="1"/>
        <name val="Arial Narrow"/>
        <scheme val="none"/>
      </font>
      <alignment horizontal="center" vertical="bottom" textRotation="0" wrapText="1" indent="0" justifyLastLine="0" shrinkToFit="0" readingOrder="0"/>
    </dxf>
    <dxf>
      <font>
        <strike val="0"/>
        <outline val="0"/>
        <shadow val="0"/>
        <u val="none"/>
        <vertAlign val="baseline"/>
        <sz val="11"/>
        <color theme="1"/>
        <name val="Arial Narrow"/>
        <scheme val="none"/>
      </font>
    </dxf>
    <dxf>
      <font>
        <strike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center"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center"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strike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strike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1" indent="0" justifyLastLine="0" shrinkToFit="0" readingOrder="0"/>
    </dxf>
    <dxf>
      <font>
        <strike val="0"/>
        <outline val="0"/>
        <shadow val="0"/>
        <u val="none"/>
        <vertAlign val="baseline"/>
        <sz val="11"/>
        <color theme="1"/>
        <name val="Arial Narrow"/>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vertical="bottom" textRotation="0" wrapText="1" indent="0" justifyLastLine="0" shrinkToFit="0" readingOrder="0"/>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strike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strike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strike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1" indent="0" justifyLastLine="0" shrinkToFit="0" readingOrder="0"/>
    </dxf>
    <dxf>
      <font>
        <strike val="0"/>
        <outline val="0"/>
        <shadow val="0"/>
        <u val="none"/>
        <vertAlign val="baseline"/>
        <sz val="11"/>
        <color theme="1"/>
        <name val="Arial Narrow"/>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1" indent="0" justifyLastLine="0" shrinkToFit="0" readingOrder="0"/>
    </dxf>
    <dxf>
      <font>
        <strike val="0"/>
        <outline val="0"/>
        <shadow val="0"/>
        <u val="none"/>
        <vertAlign val="baseline"/>
        <sz val="11"/>
        <color theme="1"/>
        <name val="Arial Narrow"/>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1" indent="0" justifyLastLine="0" shrinkToFit="0" readingOrder="0"/>
    </dxf>
    <dxf>
      <font>
        <strike val="0"/>
        <outline val="0"/>
        <shadow val="0"/>
        <u val="none"/>
        <vertAlign val="baseline"/>
        <sz val="11"/>
        <color theme="1"/>
        <name val="Arial Narrow"/>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strike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strike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1" indent="0" justifyLastLine="0" shrinkToFit="0" readingOrder="0"/>
    </dxf>
    <dxf>
      <font>
        <strike val="0"/>
        <outline val="0"/>
        <shadow val="0"/>
        <u val="none"/>
        <vertAlign val="baseline"/>
        <sz val="11"/>
        <color theme="1"/>
        <name val="Arial Narrow"/>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vertical="bottom" textRotation="0" wrapText="1" indent="0" justifyLastLine="0" shrinkToFit="0" readingOrder="0"/>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strike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strike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strike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alignment horizontal="general" vertical="bottom" textRotation="0" wrapText="1" indent="0" justifyLastLine="0" shrinkToFit="0" readingOrder="0"/>
    </dxf>
    <dxf>
      <font>
        <strike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vertical="bottom" textRotation="0" wrapText="1" indent="0" justifyLastLine="0" shrinkToFit="0" readingOrder="0"/>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a:pPr>
            <a:r>
              <a:rPr lang="en-US"/>
              <a:t>APQC</a:t>
            </a:r>
            <a:r>
              <a:rPr lang="en-US" baseline="0"/>
              <a:t> Business Process 1 - 12</a:t>
            </a:r>
          </a:p>
          <a:p>
            <a:pPr>
              <a:defRPr/>
            </a:pPr>
            <a:r>
              <a:rPr lang="en-US" baseline="0"/>
              <a:t>Resource to Process Effort Analysis </a:t>
            </a:r>
            <a:endParaRPr lang="en-US"/>
          </a:p>
        </c:rich>
      </c:tx>
      <c:layout>
        <c:manualLayout>
          <c:xMode val="edge"/>
          <c:yMode val="edge"/>
          <c:x val="0.48366624114321582"/>
          <c:y val="1.7964088796349472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0"/>
          <c:order val="0"/>
          <c:tx>
            <c:strRef>
              <c:f>'Process 1'!$A$2</c:f>
              <c:strCache>
                <c:ptCount val="1"/>
                <c:pt idx="0">
                  <c:v>1 Develop Vision and Strategy (10002)</c:v>
                </c:pt>
              </c:strCache>
            </c:strRef>
          </c:tx>
          <c:invertIfNegative val="0"/>
          <c:cat>
            <c:strRef>
              <c:f>'Process 1'!$G$1:$I$1</c:f>
              <c:strCache>
                <c:ptCount val="3"/>
                <c:pt idx="0">
                  <c:v>30-Transform/Innovate</c:v>
                </c:pt>
                <c:pt idx="1">
                  <c:v>20-Change/
Improve</c:v>
                </c:pt>
                <c:pt idx="2">
                  <c:v>10-Run/
Operate</c:v>
                </c:pt>
              </c:strCache>
            </c:strRef>
          </c:cat>
          <c:val>
            <c:numRef>
              <c:f>'Process 1'!$G$61:$I$61</c:f>
              <c:numCache>
                <c:formatCode>General</c:formatCode>
                <c:ptCount val="3"/>
                <c:pt idx="0">
                  <c:v>31</c:v>
                </c:pt>
                <c:pt idx="1">
                  <c:v>29</c:v>
                </c:pt>
                <c:pt idx="2">
                  <c:v>0</c:v>
                </c:pt>
              </c:numCache>
            </c:numRef>
          </c:val>
        </c:ser>
        <c:ser>
          <c:idx val="1"/>
          <c:order val="1"/>
          <c:tx>
            <c:strRef>
              <c:f>'Process 2'!$A$2</c:f>
              <c:strCache>
                <c:ptCount val="1"/>
                <c:pt idx="0">
                  <c:v>2 Develop and Manage Products and Services (10003)</c:v>
                </c:pt>
              </c:strCache>
            </c:strRef>
          </c:tx>
          <c:invertIfNegative val="0"/>
          <c:cat>
            <c:strRef>
              <c:f>'Process 1'!$G$1:$I$1</c:f>
              <c:strCache>
                <c:ptCount val="3"/>
                <c:pt idx="0">
                  <c:v>30-Transform/Innovate</c:v>
                </c:pt>
                <c:pt idx="1">
                  <c:v>20-Change/
Improve</c:v>
                </c:pt>
                <c:pt idx="2">
                  <c:v>10-Run/
Operate</c:v>
                </c:pt>
              </c:strCache>
            </c:strRef>
          </c:cat>
          <c:val>
            <c:numRef>
              <c:f>'Process 2'!$G$47:$I$47</c:f>
              <c:numCache>
                <c:formatCode>General</c:formatCode>
                <c:ptCount val="3"/>
                <c:pt idx="0">
                  <c:v>9</c:v>
                </c:pt>
                <c:pt idx="1">
                  <c:v>18</c:v>
                </c:pt>
                <c:pt idx="2">
                  <c:v>18</c:v>
                </c:pt>
              </c:numCache>
            </c:numRef>
          </c:val>
        </c:ser>
        <c:ser>
          <c:idx val="2"/>
          <c:order val="2"/>
          <c:tx>
            <c:strRef>
              <c:f>'Process 3'!$A$2</c:f>
              <c:strCache>
                <c:ptCount val="1"/>
                <c:pt idx="0">
                  <c:v>3 Market and Sell Products and Services (10004)</c:v>
                </c:pt>
              </c:strCache>
            </c:strRef>
          </c:tx>
          <c:invertIfNegative val="0"/>
          <c:cat>
            <c:strRef>
              <c:f>'Process 1'!$G$1:$I$1</c:f>
              <c:strCache>
                <c:ptCount val="3"/>
                <c:pt idx="0">
                  <c:v>30-Transform/Innovate</c:v>
                </c:pt>
                <c:pt idx="1">
                  <c:v>20-Change/
Improve</c:v>
                </c:pt>
                <c:pt idx="2">
                  <c:v>10-Run/
Operate</c:v>
                </c:pt>
              </c:strCache>
            </c:strRef>
          </c:cat>
          <c:val>
            <c:numRef>
              <c:f>'Process 3'!$G$116:$I$116</c:f>
              <c:numCache>
                <c:formatCode>General</c:formatCode>
                <c:ptCount val="3"/>
                <c:pt idx="0">
                  <c:v>28</c:v>
                </c:pt>
                <c:pt idx="1">
                  <c:v>42</c:v>
                </c:pt>
                <c:pt idx="2">
                  <c:v>44</c:v>
                </c:pt>
              </c:numCache>
            </c:numRef>
          </c:val>
        </c:ser>
        <c:ser>
          <c:idx val="3"/>
          <c:order val="3"/>
          <c:tx>
            <c:strRef>
              <c:f>'Process 4'!$A$2</c:f>
              <c:strCache>
                <c:ptCount val="1"/>
                <c:pt idx="0">
                  <c:v>4 Deliver Products and Services (10005)</c:v>
                </c:pt>
              </c:strCache>
            </c:strRef>
          </c:tx>
          <c:invertIfNegative val="0"/>
          <c:cat>
            <c:strRef>
              <c:f>'Process 1'!$G$1:$I$1</c:f>
              <c:strCache>
                <c:ptCount val="3"/>
                <c:pt idx="0">
                  <c:v>30-Transform/Innovate</c:v>
                </c:pt>
                <c:pt idx="1">
                  <c:v>20-Change/
Improve</c:v>
                </c:pt>
                <c:pt idx="2">
                  <c:v>10-Run/
Operate</c:v>
                </c:pt>
              </c:strCache>
            </c:strRef>
          </c:cat>
          <c:val>
            <c:numRef>
              <c:f>'Process 4'!$G$166:$I$166</c:f>
              <c:numCache>
                <c:formatCode>General</c:formatCode>
                <c:ptCount val="3"/>
                <c:pt idx="0">
                  <c:v>9</c:v>
                </c:pt>
                <c:pt idx="1">
                  <c:v>56</c:v>
                </c:pt>
                <c:pt idx="2">
                  <c:v>99</c:v>
                </c:pt>
              </c:numCache>
            </c:numRef>
          </c:val>
        </c:ser>
        <c:ser>
          <c:idx val="4"/>
          <c:order val="4"/>
          <c:tx>
            <c:strRef>
              <c:f>'Process 5'!$A$2</c:f>
              <c:strCache>
                <c:ptCount val="1"/>
                <c:pt idx="0">
                  <c:v>5 Manage Customer Service (10006)</c:v>
                </c:pt>
              </c:strCache>
            </c:strRef>
          </c:tx>
          <c:invertIfNegative val="0"/>
          <c:cat>
            <c:strRef>
              <c:f>'Process 1'!$G$1:$I$1</c:f>
              <c:strCache>
                <c:ptCount val="3"/>
                <c:pt idx="0">
                  <c:v>30-Transform/Innovate</c:v>
                </c:pt>
                <c:pt idx="1">
                  <c:v>20-Change/
Improve</c:v>
                </c:pt>
                <c:pt idx="2">
                  <c:v>10-Run/
Operate</c:v>
                </c:pt>
              </c:strCache>
            </c:strRef>
          </c:cat>
          <c:val>
            <c:numRef>
              <c:f>'Process 5'!$G$38:$I$38</c:f>
              <c:numCache>
                <c:formatCode>General</c:formatCode>
                <c:ptCount val="3"/>
                <c:pt idx="0">
                  <c:v>1</c:v>
                </c:pt>
                <c:pt idx="1">
                  <c:v>12</c:v>
                </c:pt>
                <c:pt idx="2">
                  <c:v>23</c:v>
                </c:pt>
              </c:numCache>
            </c:numRef>
          </c:val>
        </c:ser>
        <c:ser>
          <c:idx val="5"/>
          <c:order val="5"/>
          <c:tx>
            <c:strRef>
              <c:f>'Process 6'!$A$2</c:f>
              <c:strCache>
                <c:ptCount val="1"/>
                <c:pt idx="0">
                  <c:v>6 Develop and Manage Human Capital (10007)</c:v>
                </c:pt>
              </c:strCache>
            </c:strRef>
          </c:tx>
          <c:invertIfNegative val="0"/>
          <c:cat>
            <c:strRef>
              <c:f>'Process 1'!$G$1:$I$1</c:f>
              <c:strCache>
                <c:ptCount val="3"/>
                <c:pt idx="0">
                  <c:v>30-Transform/Innovate</c:v>
                </c:pt>
                <c:pt idx="1">
                  <c:v>20-Change/
Improve</c:v>
                </c:pt>
                <c:pt idx="2">
                  <c:v>10-Run/
Operate</c:v>
                </c:pt>
              </c:strCache>
            </c:strRef>
          </c:cat>
          <c:val>
            <c:numRef>
              <c:f>'Process 6'!$G$118:$I$118</c:f>
              <c:numCache>
                <c:formatCode>General</c:formatCode>
                <c:ptCount val="3"/>
                <c:pt idx="0">
                  <c:v>8</c:v>
                </c:pt>
                <c:pt idx="1">
                  <c:v>32</c:v>
                </c:pt>
                <c:pt idx="2">
                  <c:v>76</c:v>
                </c:pt>
              </c:numCache>
            </c:numRef>
          </c:val>
        </c:ser>
        <c:ser>
          <c:idx val="6"/>
          <c:order val="6"/>
          <c:tx>
            <c:strRef>
              <c:f>'Process 7'!$A$2</c:f>
              <c:strCache>
                <c:ptCount val="1"/>
                <c:pt idx="0">
                  <c:v>7 Manage Information Technology (10008)</c:v>
                </c:pt>
              </c:strCache>
            </c:strRef>
          </c:tx>
          <c:invertIfNegative val="0"/>
          <c:cat>
            <c:strRef>
              <c:f>'Process 1'!$G$1:$I$1</c:f>
              <c:strCache>
                <c:ptCount val="3"/>
                <c:pt idx="0">
                  <c:v>30-Transform/Innovate</c:v>
                </c:pt>
                <c:pt idx="1">
                  <c:v>20-Change/
Improve</c:v>
                </c:pt>
                <c:pt idx="2">
                  <c:v>10-Run/
Operate</c:v>
                </c:pt>
              </c:strCache>
            </c:strRef>
          </c:cat>
          <c:val>
            <c:numRef>
              <c:f>'Process 7'!$G$139:$I$139</c:f>
              <c:numCache>
                <c:formatCode>General</c:formatCode>
                <c:ptCount val="3"/>
                <c:pt idx="0">
                  <c:v>23</c:v>
                </c:pt>
                <c:pt idx="1">
                  <c:v>74</c:v>
                </c:pt>
                <c:pt idx="2">
                  <c:v>40</c:v>
                </c:pt>
              </c:numCache>
            </c:numRef>
          </c:val>
        </c:ser>
        <c:ser>
          <c:idx val="7"/>
          <c:order val="7"/>
          <c:tx>
            <c:strRef>
              <c:f>'Process 8'!$A$2</c:f>
              <c:strCache>
                <c:ptCount val="1"/>
                <c:pt idx="0">
                  <c:v>8 Manage Financial Resources (17058)</c:v>
                </c:pt>
              </c:strCache>
            </c:strRef>
          </c:tx>
          <c:invertIfNegative val="0"/>
          <c:cat>
            <c:strRef>
              <c:f>'Process 1'!$G$1:$I$1</c:f>
              <c:strCache>
                <c:ptCount val="3"/>
                <c:pt idx="0">
                  <c:v>30-Transform/Innovate</c:v>
                </c:pt>
                <c:pt idx="1">
                  <c:v>20-Change/
Improve</c:v>
                </c:pt>
                <c:pt idx="2">
                  <c:v>10-Run/
Operate</c:v>
                </c:pt>
              </c:strCache>
            </c:strRef>
          </c:cat>
          <c:val>
            <c:numRef>
              <c:f>'Process 8'!$G$234:$I$234</c:f>
              <c:numCache>
                <c:formatCode>General</c:formatCode>
                <c:ptCount val="3"/>
                <c:pt idx="0">
                  <c:v>10</c:v>
                </c:pt>
                <c:pt idx="1">
                  <c:v>84</c:v>
                </c:pt>
                <c:pt idx="2">
                  <c:v>138</c:v>
                </c:pt>
              </c:numCache>
            </c:numRef>
          </c:val>
        </c:ser>
        <c:ser>
          <c:idx val="8"/>
          <c:order val="8"/>
          <c:tx>
            <c:strRef>
              <c:f>'Process 9'!$A$2</c:f>
              <c:strCache>
                <c:ptCount val="1"/>
                <c:pt idx="0">
                  <c:v>9 Acquire, Construct, and Manage Assets (10010)</c:v>
                </c:pt>
              </c:strCache>
            </c:strRef>
          </c:tx>
          <c:invertIfNegative val="0"/>
          <c:cat>
            <c:strRef>
              <c:f>'Process 1'!$G$1:$I$1</c:f>
              <c:strCache>
                <c:ptCount val="3"/>
                <c:pt idx="0">
                  <c:v>30-Transform/Innovate</c:v>
                </c:pt>
                <c:pt idx="1">
                  <c:v>20-Change/
Improve</c:v>
                </c:pt>
                <c:pt idx="2">
                  <c:v>10-Run/
Operate</c:v>
                </c:pt>
              </c:strCache>
            </c:strRef>
          </c:cat>
          <c:val>
            <c:numRef>
              <c:f>'Process 9'!$G$36:$I$36</c:f>
              <c:numCache>
                <c:formatCode>General</c:formatCode>
                <c:ptCount val="3"/>
                <c:pt idx="0">
                  <c:v>6</c:v>
                </c:pt>
                <c:pt idx="1">
                  <c:v>14</c:v>
                </c:pt>
                <c:pt idx="2">
                  <c:v>14</c:v>
                </c:pt>
              </c:numCache>
            </c:numRef>
          </c:val>
        </c:ser>
        <c:ser>
          <c:idx val="9"/>
          <c:order val="9"/>
          <c:tx>
            <c:strRef>
              <c:f>'Process 10'!$A$2</c:f>
              <c:strCache>
                <c:ptCount val="1"/>
                <c:pt idx="0">
                  <c:v>10 Manage Enterprise Risk, Compliance, Remediation and Resiliency (16437)</c:v>
                </c:pt>
              </c:strCache>
            </c:strRef>
          </c:tx>
          <c:invertIfNegative val="0"/>
          <c:cat>
            <c:strRef>
              <c:f>'Process 1'!$G$1:$I$1</c:f>
              <c:strCache>
                <c:ptCount val="3"/>
                <c:pt idx="0">
                  <c:v>30-Transform/Innovate</c:v>
                </c:pt>
                <c:pt idx="1">
                  <c:v>20-Change/
Improve</c:v>
                </c:pt>
                <c:pt idx="2">
                  <c:v>10-Run/
Operate</c:v>
                </c:pt>
              </c:strCache>
            </c:strRef>
          </c:cat>
          <c:val>
            <c:numRef>
              <c:f>'Process 10'!$G$55:$I$55</c:f>
              <c:numCache>
                <c:formatCode>General</c:formatCode>
                <c:ptCount val="3"/>
                <c:pt idx="0">
                  <c:v>20</c:v>
                </c:pt>
                <c:pt idx="1">
                  <c:v>27</c:v>
                </c:pt>
                <c:pt idx="2">
                  <c:v>8</c:v>
                </c:pt>
              </c:numCache>
            </c:numRef>
          </c:val>
        </c:ser>
        <c:ser>
          <c:idx val="10"/>
          <c:order val="10"/>
          <c:tx>
            <c:strRef>
              <c:f>'Process 11'!$A$2</c:f>
              <c:strCache>
                <c:ptCount val="1"/>
                <c:pt idx="0">
                  <c:v>11 Manage External Relationships (10012) </c:v>
                </c:pt>
              </c:strCache>
            </c:strRef>
          </c:tx>
          <c:invertIfNegative val="0"/>
          <c:cat>
            <c:strRef>
              <c:f>'Process 1'!$G$1:$I$1</c:f>
              <c:strCache>
                <c:ptCount val="3"/>
                <c:pt idx="0">
                  <c:v>30-Transform/Innovate</c:v>
                </c:pt>
                <c:pt idx="1">
                  <c:v>20-Change/
Improve</c:v>
                </c:pt>
                <c:pt idx="2">
                  <c:v>10-Run/
Operate</c:v>
                </c:pt>
              </c:strCache>
            </c:strRef>
          </c:cat>
          <c:val>
            <c:numRef>
              <c:f>'Process 11'!$G$43:$I$43</c:f>
              <c:numCache>
                <c:formatCode>General</c:formatCode>
                <c:ptCount val="3"/>
                <c:pt idx="0">
                  <c:v>8</c:v>
                </c:pt>
                <c:pt idx="1">
                  <c:v>18</c:v>
                </c:pt>
                <c:pt idx="2">
                  <c:v>15</c:v>
                </c:pt>
              </c:numCache>
            </c:numRef>
          </c:val>
        </c:ser>
        <c:ser>
          <c:idx val="11"/>
          <c:order val="11"/>
          <c:tx>
            <c:strRef>
              <c:f>'Process 12'!$A$2</c:f>
              <c:strCache>
                <c:ptCount val="1"/>
                <c:pt idx="0">
                  <c:v>12 Develop and Manage Business Capabilities (10013)</c:v>
                </c:pt>
              </c:strCache>
            </c:strRef>
          </c:tx>
          <c:invertIfNegative val="0"/>
          <c:cat>
            <c:strRef>
              <c:f>'Process 1'!$G$1:$I$1</c:f>
              <c:strCache>
                <c:ptCount val="3"/>
                <c:pt idx="0">
                  <c:v>30-Transform/Innovate</c:v>
                </c:pt>
                <c:pt idx="1">
                  <c:v>20-Change/
Improve</c:v>
                </c:pt>
                <c:pt idx="2">
                  <c:v>10-Run/
Operate</c:v>
                </c:pt>
              </c:strCache>
            </c:strRef>
          </c:cat>
          <c:val>
            <c:numRef>
              <c:f>'Process 12'!$F$181:$H$181</c:f>
              <c:numCache>
                <c:formatCode>General</c:formatCode>
                <c:ptCount val="3"/>
                <c:pt idx="0">
                  <c:v>83</c:v>
                </c:pt>
                <c:pt idx="1">
                  <c:v>80</c:v>
                </c:pt>
                <c:pt idx="2">
                  <c:v>21</c:v>
                </c:pt>
              </c:numCache>
            </c:numRef>
          </c:val>
        </c:ser>
        <c:dLbls>
          <c:showLegendKey val="0"/>
          <c:showVal val="0"/>
          <c:showCatName val="0"/>
          <c:showSerName val="0"/>
          <c:showPercent val="0"/>
          <c:showBubbleSize val="0"/>
        </c:dLbls>
        <c:gapWidth val="95"/>
        <c:gapDepth val="95"/>
        <c:shape val="box"/>
        <c:axId val="116470528"/>
        <c:axId val="116472064"/>
        <c:axId val="0"/>
      </c:bar3DChart>
      <c:catAx>
        <c:axId val="116470528"/>
        <c:scaling>
          <c:orientation val="minMax"/>
        </c:scaling>
        <c:delete val="0"/>
        <c:axPos val="b"/>
        <c:majorTickMark val="none"/>
        <c:minorTickMark val="none"/>
        <c:tickLblPos val="nextTo"/>
        <c:crossAx val="116472064"/>
        <c:crosses val="autoZero"/>
        <c:auto val="1"/>
        <c:lblAlgn val="ctr"/>
        <c:lblOffset val="100"/>
        <c:noMultiLvlLbl val="0"/>
      </c:catAx>
      <c:valAx>
        <c:axId val="116472064"/>
        <c:scaling>
          <c:orientation val="minMax"/>
        </c:scaling>
        <c:delete val="0"/>
        <c:axPos val="l"/>
        <c:majorGridlines/>
        <c:title>
          <c:tx>
            <c:rich>
              <a:bodyPr/>
              <a:lstStyle/>
              <a:p>
                <a:pPr>
                  <a:defRPr/>
                </a:pPr>
                <a:r>
                  <a:rPr lang="en-US"/>
                  <a:t>Effort Total by Types </a:t>
                </a:r>
              </a:p>
            </c:rich>
          </c:tx>
          <c:layout>
            <c:manualLayout>
              <c:xMode val="edge"/>
              <c:yMode val="edge"/>
              <c:x val="0.15668996018488673"/>
              <c:y val="0.29873713870256846"/>
            </c:manualLayout>
          </c:layout>
          <c:overlay val="0"/>
        </c:title>
        <c:numFmt formatCode="General" sourceLinked="1"/>
        <c:majorTickMark val="none"/>
        <c:minorTickMark val="none"/>
        <c:tickLblPos val="nextTo"/>
        <c:crossAx val="116470528"/>
        <c:crosses val="autoZero"/>
        <c:crossBetween val="between"/>
      </c:valAx>
      <c:dTable>
        <c:showHorzBorder val="1"/>
        <c:showVertBorder val="1"/>
        <c:showOutline val="1"/>
        <c:showKeys val="1"/>
      </c:dTable>
    </c:plotArea>
    <c:plotVisOnly val="1"/>
    <c:dispBlanksAs val="gap"/>
    <c:showDLblsOverMax val="0"/>
  </c:chart>
  <c:txPr>
    <a:bodyPr/>
    <a:lstStyle/>
    <a:p>
      <a:pPr>
        <a:defRPr>
          <a:latin typeface="Arial Narrow" panose="020B060602020203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479424</xdr:colOff>
      <xdr:row>0</xdr:row>
      <xdr:rowOff>165100</xdr:rowOff>
    </xdr:from>
    <xdr:to>
      <xdr:col>15</xdr:col>
      <xdr:colOff>285750</xdr:colOff>
      <xdr:row>44</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2" name="Table12" displayName="Table12" ref="A1:J61" totalsRowCount="1" headerRowDxfId="221" dataDxfId="220">
  <autoFilter ref="A1:J60"/>
  <tableColumns count="10">
    <tableColumn id="1" name="Full Process Description" dataDxfId="219" totalsRowDxfId="9"/>
    <tableColumn id="2" name="Column1" dataDxfId="218" totalsRowDxfId="8">
      <calculatedColumnFormula>RIGHT(A2,LEN(A2)-FIND(" ",A2))</calculatedColumnFormula>
    </tableColumn>
    <tableColumn id="3" name="Process _x000a_Outline" dataDxfId="217" totalsRowDxfId="7">
      <calculatedColumnFormula>LEFT(A2,FIND(" ",A2)-1)</calculatedColumnFormula>
    </tableColumn>
    <tableColumn id="4" name="Process Name" dataDxfId="216" totalsRowDxfId="6">
      <calculatedColumnFormula>LEFT(B2,FIND("(",B2)-2)</calculatedColumnFormula>
    </tableColumn>
    <tableColumn id="5" name="Process Id" dataDxfId="215" totalsRowDxfId="5">
      <calculatedColumnFormula>MID(B2,FIND("(",B2)+1,5)</calculatedColumnFormula>
    </tableColumn>
    <tableColumn id="6" name="Level" dataDxfId="214" totalsRowDxfId="4">
      <calculatedColumnFormula>INT((LEN(C2)+1)/2)</calculatedColumnFormula>
    </tableColumn>
    <tableColumn id="7" name="30-Transform/Innovate" totalsRowFunction="sum" dataDxfId="213" totalsRowDxfId="3"/>
    <tableColumn id="8" name="20-Change/_x000a_Improve" totalsRowFunction="sum" dataDxfId="212" totalsRowDxfId="2"/>
    <tableColumn id="9" name="10-Run/_x000a_Operate" totalsRowFunction="custom" dataDxfId="211" totalsRowDxfId="1">
      <totalsRowFormula>SUM(Table12[10-Run/
Operate])</totalsRowFormula>
    </tableColumn>
    <tableColumn id="10" name="completion" dataDxfId="10" totalsRowDxfId="0"/>
  </tableColumns>
  <tableStyleInfo name="TableStyleMedium8" showFirstColumn="0" showLastColumn="0" showRowStripes="1" showColumnStripes="0"/>
</table>
</file>

<file path=xl/tables/table10.xml><?xml version="1.0" encoding="utf-8"?>
<table xmlns="http://schemas.openxmlformats.org/spreadsheetml/2006/main" id="4" name="Table4" displayName="Table4" ref="A1:I54" totalsRowShown="0" headerRowDxfId="59" dataDxfId="58">
  <autoFilter ref="A1:I54"/>
  <tableColumns count="9">
    <tableColumn id="1" name="Full Process Description" dataDxfId="57"/>
    <tableColumn id="2" name="Column1" dataDxfId="56">
      <calculatedColumnFormula>RIGHT(A2,LEN(A2)-FIND(" ",A2))</calculatedColumnFormula>
    </tableColumn>
    <tableColumn id="3" name="Process Outline" dataDxfId="55">
      <calculatedColumnFormula>LEFT(A2,FIND(" ",A2)-1)</calculatedColumnFormula>
    </tableColumn>
    <tableColumn id="4" name="Process Name" dataDxfId="54">
      <calculatedColumnFormula>LEFT(B2,FIND("(",B2)-2)</calculatedColumnFormula>
    </tableColumn>
    <tableColumn id="5" name="Process Id" dataDxfId="53">
      <calculatedColumnFormula>MID(B2,FIND("(",B2)+1,5)</calculatedColumnFormula>
    </tableColumn>
    <tableColumn id="6" name="Level" dataDxfId="52">
      <calculatedColumnFormula>INT(LEN(C2)/2)</calculatedColumnFormula>
    </tableColumn>
    <tableColumn id="7" name="30-Transform/Innovate" dataDxfId="51"/>
    <tableColumn id="8" name="20-Change/_x000a_Improve" dataDxfId="50"/>
    <tableColumn id="9" name="10-Run/_x000a_Operate" dataDxfId="49"/>
  </tableColumns>
  <tableStyleInfo name="TableStyleMedium8" showFirstColumn="0" showLastColumn="0" showRowStripes="1" showColumnStripes="0"/>
</table>
</file>

<file path=xl/tables/table11.xml><?xml version="1.0" encoding="utf-8"?>
<table xmlns="http://schemas.openxmlformats.org/spreadsheetml/2006/main" id="2" name="Table2" displayName="Table2" ref="A1:I43" totalsRowCount="1" headerRowDxfId="48" dataDxfId="47">
  <autoFilter ref="A1:I42"/>
  <tableColumns count="9">
    <tableColumn id="1" name="Full Process Description" dataDxfId="46" totalsRowDxfId="45"/>
    <tableColumn id="2" name="Column1" dataDxfId="44" totalsRowDxfId="43">
      <calculatedColumnFormula>RIGHT(A2,LEN(A2)-FIND(" ",A2))</calculatedColumnFormula>
    </tableColumn>
    <tableColumn id="3" name="Process Outline" dataDxfId="42" totalsRowDxfId="41">
      <calculatedColumnFormula>LEFT(A2,FIND(" ",A2)-1)</calculatedColumnFormula>
    </tableColumn>
    <tableColumn id="4" name="Process Name" dataDxfId="40" totalsRowDxfId="39">
      <calculatedColumnFormula>LEFT(B2,FIND("(",B2)-2)</calculatedColumnFormula>
    </tableColumn>
    <tableColumn id="5" name="Process Id" dataDxfId="38" totalsRowDxfId="37">
      <calculatedColumnFormula>MID(B2,FIND("(",B2)+1,5)</calculatedColumnFormula>
    </tableColumn>
    <tableColumn id="6" name="Level" dataDxfId="36" totalsRowDxfId="35">
      <calculatedColumnFormula>INT(LEN(C2)/2)</calculatedColumnFormula>
    </tableColumn>
    <tableColumn id="7" name="30-Transform/Innovate" totalsRowFunction="sum" dataDxfId="34" totalsRowDxfId="33"/>
    <tableColumn id="8" name="20-Change/_x000a_Improve" totalsRowFunction="sum" dataDxfId="32" totalsRowDxfId="31"/>
    <tableColumn id="9" name="10-Run/_x000a_Operate" totalsRowFunction="sum" dataDxfId="30" totalsRowDxfId="29"/>
  </tableColumns>
  <tableStyleInfo name="TableStyleMedium8" showFirstColumn="0" showLastColumn="0" showRowStripes="1" showColumnStripes="0"/>
</table>
</file>

<file path=xl/tables/table12.xml><?xml version="1.0" encoding="utf-8"?>
<table xmlns="http://schemas.openxmlformats.org/spreadsheetml/2006/main" id="1" name="Table1" displayName="Table1" ref="A1:H181" totalsRowCount="1" headerRowDxfId="28" dataDxfId="27">
  <autoFilter ref="A1:H180"/>
  <tableColumns count="8">
    <tableColumn id="1" name="Full Process Description" dataDxfId="26" totalsRowDxfId="25"/>
    <tableColumn id="2" name="Process Outline" dataDxfId="24" totalsRowDxfId="23"/>
    <tableColumn id="3" name="Process Name" dataDxfId="22" totalsRowDxfId="21"/>
    <tableColumn id="4" name="Process Id" dataDxfId="20" totalsRowDxfId="19"/>
    <tableColumn id="5" name="Level" dataDxfId="18" totalsRowDxfId="17"/>
    <tableColumn id="6" name="30-Transform/Innovate" totalsRowFunction="custom" dataDxfId="16" totalsRowDxfId="15">
      <totalsRowFormula>SUM(F2:F180)</totalsRowFormula>
    </tableColumn>
    <tableColumn id="7" name="20-Change/_x000a_Improve" totalsRowFunction="custom" dataDxfId="14" totalsRowDxfId="13">
      <totalsRowFormula>SUM(G2:G180)</totalsRowFormula>
    </tableColumn>
    <tableColumn id="8" name="10-Run/_x000a_Operate" totalsRowFunction="custom" dataDxfId="12" totalsRowDxfId="11">
      <totalsRowFormula>SUM(H2:H180)</totalsRowFormula>
    </tableColumn>
  </tableColumns>
  <tableStyleInfo name="TableStyleMedium8" showFirstColumn="0" showLastColumn="0" showRowStripes="1" showColumnStripes="0"/>
</table>
</file>

<file path=xl/tables/table2.xml><?xml version="1.0" encoding="utf-8"?>
<table xmlns="http://schemas.openxmlformats.org/spreadsheetml/2006/main" id="11" name="Table11" displayName="Table11" ref="A1:I47" totalsRowCount="1" headerRowDxfId="210" dataDxfId="209">
  <autoFilter ref="A1:I46"/>
  <tableColumns count="9">
    <tableColumn id="1" name="Full Process Description" dataDxfId="208" totalsRowDxfId="207"/>
    <tableColumn id="2" name="Column1" dataDxfId="206" totalsRowDxfId="205">
      <calculatedColumnFormula>RIGHT(A2,LEN(A2)-FIND(" ",A2))</calculatedColumnFormula>
    </tableColumn>
    <tableColumn id="3" name="Process _x000a_Outline" dataDxfId="204" totalsRowDxfId="203">
      <calculatedColumnFormula>LEFT(A2,FIND(" ",A2)-1)</calculatedColumnFormula>
    </tableColumn>
    <tableColumn id="4" name="Process Name" dataDxfId="202" totalsRowDxfId="201">
      <calculatedColumnFormula>LEFT(B2,FIND("(",B2)-2)</calculatedColumnFormula>
    </tableColumn>
    <tableColumn id="5" name="Process Id" dataDxfId="200" totalsRowDxfId="199">
      <calculatedColumnFormula>MID(B2,FIND("(",B2)+1,5)</calculatedColumnFormula>
    </tableColumn>
    <tableColumn id="6" name="Level" dataDxfId="198" totalsRowDxfId="197">
      <calculatedColumnFormula>INT((LEN(C2)+1)/2)</calculatedColumnFormula>
    </tableColumn>
    <tableColumn id="7" name="30-Transform/Innovate" totalsRowFunction="sum" dataDxfId="196" totalsRowDxfId="195"/>
    <tableColumn id="8" name="20-Change/_x000a_Improve" totalsRowFunction="sum" dataDxfId="194" totalsRowDxfId="193"/>
    <tableColumn id="9" name="10-Run/_x000a_Operate" totalsRowFunction="sum" dataDxfId="192" totalsRowDxfId="191"/>
  </tableColumns>
  <tableStyleInfo name="TableStyleMedium8" showFirstColumn="0" showLastColumn="0" showRowStripes="1" showColumnStripes="0"/>
</table>
</file>

<file path=xl/tables/table3.xml><?xml version="1.0" encoding="utf-8"?>
<table xmlns="http://schemas.openxmlformats.org/spreadsheetml/2006/main" id="10" name="Table10" displayName="Table10" ref="A1:I116" totalsRowCount="1" headerRowDxfId="190" dataDxfId="189">
  <autoFilter ref="A1:I115"/>
  <tableColumns count="9">
    <tableColumn id="1" name="Full Process Description" dataDxfId="188" totalsRowDxfId="187"/>
    <tableColumn id="2" name="Column1" dataDxfId="186" totalsRowDxfId="185">
      <calculatedColumnFormula>RIGHT(A2,LEN(A2)-FIND(" ",A2))</calculatedColumnFormula>
    </tableColumn>
    <tableColumn id="3" name="Process _x000a_Outline" dataDxfId="184" totalsRowDxfId="183">
      <calculatedColumnFormula>LEFT(A2,FIND(" ",A2)-1)</calculatedColumnFormula>
    </tableColumn>
    <tableColumn id="4" name="Process Name" dataDxfId="182" totalsRowDxfId="181">
      <calculatedColumnFormula>LEFT(B2,FIND("(",B2)-2)</calculatedColumnFormula>
    </tableColumn>
    <tableColumn id="5" name="Process Id" dataDxfId="180" totalsRowDxfId="179">
      <calculatedColumnFormula>MID(B2,FIND("(",B2)+1,5)</calculatedColumnFormula>
    </tableColumn>
    <tableColumn id="6" name="Level" dataDxfId="178" totalsRowDxfId="177">
      <calculatedColumnFormula>INT((LEN(C2)+1)/2)</calculatedColumnFormula>
    </tableColumn>
    <tableColumn id="7" name="30-Transform/Innovate" totalsRowFunction="sum" dataDxfId="176" totalsRowDxfId="175"/>
    <tableColumn id="8" name="20-Change/_x000a_Improve" totalsRowFunction="sum" dataDxfId="174" totalsRowDxfId="173"/>
    <tableColumn id="9" name="10-Run/_x000a_Operate" totalsRowFunction="sum" dataDxfId="172" totalsRowDxfId="171"/>
  </tableColumns>
  <tableStyleInfo name="TableStyleMedium8" showFirstColumn="0" showLastColumn="0" showRowStripes="1" showColumnStripes="0"/>
</table>
</file>

<file path=xl/tables/table4.xml><?xml version="1.0" encoding="utf-8"?>
<table xmlns="http://schemas.openxmlformats.org/spreadsheetml/2006/main" id="9" name="Table9" displayName="Table9" ref="A1:I166" totalsRowCount="1" headerRowDxfId="170" dataDxfId="169">
  <autoFilter ref="A1:I165"/>
  <tableColumns count="9">
    <tableColumn id="1" name="Full Process Description" dataDxfId="168" totalsRowDxfId="167"/>
    <tableColumn id="2" name="Column1" dataDxfId="166" totalsRowDxfId="165">
      <calculatedColumnFormula>RIGHT(A2,LEN(A2)-FIND(" ",A2))</calculatedColumnFormula>
    </tableColumn>
    <tableColumn id="3" name="Process _x000a_Outline" dataDxfId="164" totalsRowDxfId="163">
      <calculatedColumnFormula>LEFT(A2,FIND(" ",A2)-1)</calculatedColumnFormula>
    </tableColumn>
    <tableColumn id="4" name="Process Name" dataDxfId="162" totalsRowDxfId="161">
      <calculatedColumnFormula>LEFT(B2,FIND("(",B2)-2)</calculatedColumnFormula>
    </tableColumn>
    <tableColumn id="5" name="Process Id" dataDxfId="160" totalsRowDxfId="159">
      <calculatedColumnFormula>MID(B2,FIND("(",B2)+1,5)</calculatedColumnFormula>
    </tableColumn>
    <tableColumn id="6" name="Level" dataDxfId="158" totalsRowDxfId="157">
      <calculatedColumnFormula>INT((LEN(C2)+1)/2)</calculatedColumnFormula>
    </tableColumn>
    <tableColumn id="7" name="30-Transform/Innovate" totalsRowFunction="sum" dataDxfId="156" totalsRowDxfId="155"/>
    <tableColumn id="8" name="20-Change/_x000a_Improve" totalsRowFunction="sum" dataDxfId="154" totalsRowDxfId="153"/>
    <tableColumn id="9" name="10-Run/_x000a_Operate" totalsRowFunction="sum" dataDxfId="152" totalsRowDxfId="151"/>
  </tableColumns>
  <tableStyleInfo name="TableStyleMedium8" showFirstColumn="0" showLastColumn="0" showRowStripes="1" showColumnStripes="0"/>
</table>
</file>

<file path=xl/tables/table5.xml><?xml version="1.0" encoding="utf-8"?>
<table xmlns="http://schemas.openxmlformats.org/spreadsheetml/2006/main" id="8" name="Table8" displayName="Table8" ref="A1:I38" totalsRowCount="1" headerRowDxfId="150" dataDxfId="149">
  <autoFilter ref="A1:I37"/>
  <tableColumns count="9">
    <tableColumn id="1" name="Full Process Description" dataDxfId="148" totalsRowDxfId="147"/>
    <tableColumn id="2" name="Column1" dataDxfId="146" totalsRowDxfId="145">
      <calculatedColumnFormula>RIGHT(A2,LEN(A2)-FIND(" ",A2))</calculatedColumnFormula>
    </tableColumn>
    <tableColumn id="3" name="Process _x000a_Outline" dataDxfId="144" totalsRowDxfId="143">
      <calculatedColumnFormula>LEFT(A2,FIND(" ",A2)-1)</calculatedColumnFormula>
    </tableColumn>
    <tableColumn id="4" name="Process Name" dataDxfId="142" totalsRowDxfId="141">
      <calculatedColumnFormula>LEFT(B2,FIND("(",B2)-2)</calculatedColumnFormula>
    </tableColumn>
    <tableColumn id="5" name="Process Id" dataDxfId="140" totalsRowDxfId="139">
      <calculatedColumnFormula>MID(B2,FIND("(",B2)+1,5)</calculatedColumnFormula>
    </tableColumn>
    <tableColumn id="6" name="Level" dataDxfId="138" totalsRowDxfId="137">
      <calculatedColumnFormula>INT((LEN(C2)+1)/2)</calculatedColumnFormula>
    </tableColumn>
    <tableColumn id="7" name="30-Transform/Innovate" totalsRowFunction="sum" dataDxfId="136" totalsRowDxfId="135"/>
    <tableColumn id="8" name="20-Change/_x000a_Improve" totalsRowFunction="sum" dataDxfId="134" totalsRowDxfId="133"/>
    <tableColumn id="9" name="10-Run/_x000a_Operate" totalsRowFunction="sum" dataDxfId="132" totalsRowDxfId="131"/>
  </tableColumns>
  <tableStyleInfo name="TableStyleMedium8" showFirstColumn="0" showLastColumn="0" showRowStripes="1" showColumnStripes="0"/>
</table>
</file>

<file path=xl/tables/table6.xml><?xml version="1.0" encoding="utf-8"?>
<table xmlns="http://schemas.openxmlformats.org/spreadsheetml/2006/main" id="7" name="Table7" displayName="Table7" ref="A1:I118" totalsRowCount="1" headerRowDxfId="130" dataDxfId="129">
  <autoFilter ref="A1:I117"/>
  <tableColumns count="9">
    <tableColumn id="1" name="Full Process Description" dataDxfId="128" totalsRowDxfId="127"/>
    <tableColumn id="2" name="Column1" dataDxfId="126" totalsRowDxfId="125">
      <calculatedColumnFormula>RIGHT(A2,LEN(A2)-FIND(" ",A2))</calculatedColumnFormula>
    </tableColumn>
    <tableColumn id="3" name="Process _x000a_Outline" dataDxfId="124" totalsRowDxfId="123">
      <calculatedColumnFormula>LEFT(A2,FIND(" ",A2)-1)</calculatedColumnFormula>
    </tableColumn>
    <tableColumn id="4" name="Process Name" dataDxfId="122" totalsRowDxfId="121">
      <calculatedColumnFormula>LEFT(B2,FIND("(",B2)-2)</calculatedColumnFormula>
    </tableColumn>
    <tableColumn id="5" name="Process Id" dataDxfId="120" totalsRowDxfId="119">
      <calculatedColumnFormula>MID(B2,FIND("(",B2)+1,5)</calculatedColumnFormula>
    </tableColumn>
    <tableColumn id="6" name="Level" dataDxfId="118" totalsRowDxfId="117">
      <calculatedColumnFormula>INT((LEN(C2)+1)/2)</calculatedColumnFormula>
    </tableColumn>
    <tableColumn id="7" name="30-Transform/Innovate" totalsRowFunction="sum" dataDxfId="116" totalsRowDxfId="115"/>
    <tableColumn id="8" name="20-Change/_x000a_Improve" totalsRowFunction="sum" dataDxfId="114" totalsRowDxfId="113"/>
    <tableColumn id="9" name="10-Run/_x000a_Operate" totalsRowFunction="sum" dataDxfId="112" totalsRowDxfId="111"/>
  </tableColumns>
  <tableStyleInfo name="TableStyleMedium8" showFirstColumn="0" showLastColumn="0" showRowStripes="1" showColumnStripes="0"/>
</table>
</file>

<file path=xl/tables/table7.xml><?xml version="1.0" encoding="utf-8"?>
<table xmlns="http://schemas.openxmlformats.org/spreadsheetml/2006/main" id="6" name="Table6" displayName="Table6" ref="A1:I139" totalsRowCount="1" headerRowDxfId="110" dataDxfId="109">
  <autoFilter ref="A1:I138"/>
  <tableColumns count="9">
    <tableColumn id="1" name="Full Process Description" dataDxfId="108" totalsRowDxfId="107"/>
    <tableColumn id="2" name="Column1" dataDxfId="106" totalsRowDxfId="105">
      <calculatedColumnFormula>RIGHT(A2,LEN(A2)-FIND(" ",A2))</calculatedColumnFormula>
    </tableColumn>
    <tableColumn id="3" name="Process _x000a_Outline" dataDxfId="104" totalsRowDxfId="103">
      <calculatedColumnFormula>LEFT(A2,FIND(" ",A2)-1)</calculatedColumnFormula>
    </tableColumn>
    <tableColumn id="4" name="Process Name" dataDxfId="102" totalsRowDxfId="101">
      <calculatedColumnFormula>LEFT(B2,FIND("(",B2)-2)</calculatedColumnFormula>
    </tableColumn>
    <tableColumn id="5" name="Process Id" dataDxfId="100" totalsRowDxfId="99">
      <calculatedColumnFormula>MID(B2,FIND("(",B2)+1,5)</calculatedColumnFormula>
    </tableColumn>
    <tableColumn id="6" name="Level" dataDxfId="98" totalsRowDxfId="97">
      <calculatedColumnFormula>INT((LEN(C2)+1)/2)</calculatedColumnFormula>
    </tableColumn>
    <tableColumn id="7" name="30-Transform/Innovate" totalsRowFunction="sum" dataDxfId="96" totalsRowDxfId="95"/>
    <tableColumn id="8" name="20-Change/_x000a_Improve" totalsRowFunction="sum" dataDxfId="94" totalsRowDxfId="93"/>
    <tableColumn id="9" name="10-Run/_x000a_Operate" totalsRowFunction="sum" dataDxfId="92" totalsRowDxfId="91"/>
  </tableColumns>
  <tableStyleInfo name="TableStyleMedium8" showFirstColumn="0" showLastColumn="0" showRowStripes="1" showColumnStripes="0"/>
</table>
</file>

<file path=xl/tables/table8.xml><?xml version="1.0" encoding="utf-8"?>
<table xmlns="http://schemas.openxmlformats.org/spreadsheetml/2006/main" id="5" name="Table5" displayName="Table5" ref="A1:I234" totalsRowCount="1" headerRowDxfId="90" dataDxfId="89">
  <autoFilter ref="A1:I233"/>
  <tableColumns count="9">
    <tableColumn id="1" name="Full Process Description" dataDxfId="88" totalsRowDxfId="87"/>
    <tableColumn id="2" name="Column1" dataDxfId="86" totalsRowDxfId="85">
      <calculatedColumnFormula>RIGHT(A2,LEN(A2)-FIND(" ",A2))</calculatedColumnFormula>
    </tableColumn>
    <tableColumn id="3" name="Process _x000a_Outline" dataDxfId="84" totalsRowDxfId="83">
      <calculatedColumnFormula>LEFT(A2,FIND(" ",A2)-1)</calculatedColumnFormula>
    </tableColumn>
    <tableColumn id="4" name="Process Name" dataDxfId="82" totalsRowDxfId="81">
      <calculatedColumnFormula>LEFT(B2,FIND("(",B2)-2)</calculatedColumnFormula>
    </tableColumn>
    <tableColumn id="5" name="Process Id" dataDxfId="80" totalsRowDxfId="79">
      <calculatedColumnFormula>MID(B2,FIND("(",B2)+1,5)</calculatedColumnFormula>
    </tableColumn>
    <tableColumn id="6" name="Level" dataDxfId="78" totalsRowDxfId="77">
      <calculatedColumnFormula>INT((LEN(C2)+1)/2)</calculatedColumnFormula>
    </tableColumn>
    <tableColumn id="7" name="30-Transform/Innovate" totalsRowFunction="sum" dataDxfId="76" totalsRowDxfId="75"/>
    <tableColumn id="8" name="20-Change/_x000a_Improve" totalsRowFunction="sum" dataDxfId="74" totalsRowDxfId="73"/>
    <tableColumn id="9" name="10-Run/_x000a_Operate" totalsRowFunction="sum" dataDxfId="72" totalsRowDxfId="71"/>
  </tableColumns>
  <tableStyleInfo name="TableStyleMedium8" showFirstColumn="0" showLastColumn="0" showRowStripes="1" showColumnStripes="0"/>
</table>
</file>

<file path=xl/tables/table9.xml><?xml version="1.0" encoding="utf-8"?>
<table xmlns="http://schemas.openxmlformats.org/spreadsheetml/2006/main" id="3" name="Table3" displayName="Table3" ref="A1:I35" totalsRowShown="0" headerRowDxfId="70" dataDxfId="69">
  <autoFilter ref="A1:I35"/>
  <tableColumns count="9">
    <tableColumn id="1" name="Full Process Description" dataDxfId="68"/>
    <tableColumn id="2" name="Column1" dataDxfId="67">
      <calculatedColumnFormula>RIGHT(A2,LEN(A2)-FIND(" ",A2))</calculatedColumnFormula>
    </tableColumn>
    <tableColumn id="3" name="Process Outline" dataDxfId="66">
      <calculatedColumnFormula>LEFT(A2,FIND(" ",A2)-1)</calculatedColumnFormula>
    </tableColumn>
    <tableColumn id="4" name="Process Name" dataDxfId="65">
      <calculatedColumnFormula>LEFT(B2,FIND("(",B2)-2)</calculatedColumnFormula>
    </tableColumn>
    <tableColumn id="5" name="Process Id" dataDxfId="64">
      <calculatedColumnFormula>MID(B2,FIND("(",B2)+1,5)</calculatedColumnFormula>
    </tableColumn>
    <tableColumn id="6" name="Level" dataDxfId="63">
      <calculatedColumnFormula>INT((LEN(C2)+1)/2)</calculatedColumnFormula>
    </tableColumn>
    <tableColumn id="7" name="30-Transform/Innovate" dataDxfId="62"/>
    <tableColumn id="8" name="20-Change/_x000a_Improve" dataDxfId="61"/>
    <tableColumn id="9" name="10-Run/_x000a_Operate" dataDxfId="6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4"/>
  <sheetViews>
    <sheetView workbookViewId="0">
      <selection activeCell="C2" sqref="C2"/>
    </sheetView>
  </sheetViews>
  <sheetFormatPr defaultRowHeight="14" x14ac:dyDescent="0.3"/>
  <cols>
    <col min="1" max="16384" width="8.7265625" style="4"/>
  </cols>
  <sheetData>
    <row r="2" spans="1:14" x14ac:dyDescent="0.3">
      <c r="A2" s="4" t="s">
        <v>1588</v>
      </c>
    </row>
    <row r="3" spans="1:14" ht="70" customHeight="1" x14ac:dyDescent="0.3">
      <c r="C3" s="15" t="s">
        <v>1589</v>
      </c>
      <c r="D3" s="15"/>
      <c r="E3" s="15"/>
      <c r="F3" s="15"/>
      <c r="G3" s="15"/>
      <c r="H3" s="15"/>
      <c r="I3" s="15"/>
      <c r="J3" s="15"/>
      <c r="K3" s="15"/>
      <c r="L3" s="15"/>
      <c r="M3" s="15"/>
      <c r="N3" s="15"/>
    </row>
    <row r="4" spans="1:14" ht="154" customHeight="1" x14ac:dyDescent="0.35">
      <c r="C4" s="2"/>
      <c r="D4" s="15" t="s">
        <v>1590</v>
      </c>
      <c r="E4" s="16"/>
      <c r="F4" s="16"/>
      <c r="G4" s="16"/>
      <c r="H4" s="16"/>
      <c r="I4" s="16"/>
      <c r="J4" s="16"/>
      <c r="K4" s="16"/>
      <c r="L4" s="16"/>
      <c r="M4" s="16"/>
      <c r="N4" s="16"/>
    </row>
    <row r="5" spans="1:14" ht="45.5" customHeight="1" x14ac:dyDescent="0.35">
      <c r="C5" s="2"/>
      <c r="D5" s="2"/>
      <c r="E5" s="15" t="s">
        <v>1591</v>
      </c>
      <c r="F5" s="16"/>
      <c r="G5" s="16"/>
      <c r="H5" s="16"/>
      <c r="I5" s="16"/>
      <c r="J5" s="16"/>
      <c r="K5" s="16"/>
      <c r="L5" s="16"/>
      <c r="M5" s="16"/>
      <c r="N5" s="16"/>
    </row>
    <row r="6" spans="1:14" ht="102" customHeight="1" x14ac:dyDescent="0.35">
      <c r="D6" s="15" t="s">
        <v>1592</v>
      </c>
      <c r="E6" s="16"/>
      <c r="F6" s="16"/>
      <c r="G6" s="16"/>
      <c r="H6" s="16"/>
      <c r="I6" s="16"/>
      <c r="J6" s="16"/>
      <c r="K6" s="16"/>
      <c r="L6" s="16"/>
      <c r="M6" s="16"/>
      <c r="N6" s="16"/>
    </row>
    <row r="7" spans="1:14" ht="47.5" customHeight="1" x14ac:dyDescent="0.35">
      <c r="E7" s="15" t="s">
        <v>1593</v>
      </c>
      <c r="F7" s="16"/>
      <c r="G7" s="16"/>
      <c r="H7" s="16"/>
      <c r="I7" s="16"/>
      <c r="J7" s="16"/>
      <c r="K7" s="16"/>
      <c r="L7" s="16"/>
      <c r="M7" s="16"/>
      <c r="N7" s="16"/>
    </row>
    <row r="8" spans="1:14" ht="59.5" customHeight="1" x14ac:dyDescent="0.35">
      <c r="E8" s="15" t="s">
        <v>1594</v>
      </c>
      <c r="F8" s="16"/>
      <c r="G8" s="16"/>
      <c r="H8" s="16"/>
      <c r="I8" s="16"/>
      <c r="J8" s="16"/>
      <c r="K8" s="16"/>
      <c r="L8" s="16"/>
      <c r="M8" s="16"/>
      <c r="N8" s="16"/>
    </row>
    <row r="9" spans="1:14" x14ac:dyDescent="0.3">
      <c r="E9" s="4" t="s">
        <v>1579</v>
      </c>
    </row>
    <row r="10" spans="1:14" ht="57.5" customHeight="1" x14ac:dyDescent="0.35">
      <c r="D10" s="15" t="s">
        <v>1595</v>
      </c>
      <c r="E10" s="16"/>
      <c r="F10" s="16"/>
      <c r="G10" s="16"/>
      <c r="H10" s="16"/>
      <c r="I10" s="16"/>
      <c r="J10" s="16"/>
      <c r="K10" s="16"/>
      <c r="L10" s="16"/>
      <c r="M10" s="16"/>
      <c r="N10" s="16"/>
    </row>
    <row r="11" spans="1:14" ht="57.5" customHeight="1" x14ac:dyDescent="0.3">
      <c r="D11" s="2"/>
      <c r="E11" s="15" t="s">
        <v>1596</v>
      </c>
      <c r="F11" s="15"/>
      <c r="G11" s="15"/>
      <c r="H11" s="15"/>
      <c r="I11" s="15"/>
      <c r="J11" s="15"/>
      <c r="K11" s="15"/>
      <c r="L11" s="15"/>
      <c r="M11" s="15"/>
      <c r="N11" s="15"/>
    </row>
    <row r="12" spans="1:14" ht="83.5" customHeight="1" x14ac:dyDescent="0.3">
      <c r="D12" s="14" t="s">
        <v>1598</v>
      </c>
      <c r="E12" s="14"/>
      <c r="F12" s="14"/>
      <c r="G12" s="14"/>
      <c r="H12" s="14"/>
      <c r="I12" s="14"/>
      <c r="J12" s="14"/>
      <c r="K12" s="14"/>
      <c r="L12" s="14"/>
      <c r="M12" s="14"/>
      <c r="N12" s="14"/>
    </row>
    <row r="13" spans="1:14" ht="14.5" x14ac:dyDescent="0.35">
      <c r="C13" s="15" t="s">
        <v>1597</v>
      </c>
      <c r="D13" s="16"/>
      <c r="E13" s="16"/>
      <c r="F13" s="16"/>
      <c r="G13" s="16"/>
      <c r="H13" s="16"/>
      <c r="I13" s="16"/>
      <c r="J13" s="16"/>
      <c r="K13" s="16"/>
      <c r="L13" s="16"/>
      <c r="M13" s="16"/>
      <c r="N13" s="16"/>
    </row>
    <row r="14" spans="1:14" ht="44.5" customHeight="1" x14ac:dyDescent="0.35">
      <c r="D14" s="15" t="s">
        <v>1583</v>
      </c>
      <c r="E14" s="16"/>
      <c r="F14" s="16"/>
      <c r="G14" s="16"/>
      <c r="H14" s="16"/>
      <c r="I14" s="16"/>
      <c r="J14" s="16"/>
      <c r="K14" s="16"/>
      <c r="L14" s="16"/>
      <c r="M14" s="16"/>
      <c r="N14" s="16"/>
    </row>
    <row r="15" spans="1:14" ht="14.5" x14ac:dyDescent="0.35">
      <c r="E15" s="15" t="s">
        <v>1584</v>
      </c>
      <c r="F15" s="16"/>
      <c r="G15" s="16"/>
      <c r="H15" s="16"/>
      <c r="I15" s="16"/>
      <c r="J15" s="16"/>
      <c r="K15" s="16"/>
      <c r="L15" s="16"/>
      <c r="M15" s="16"/>
      <c r="N15" s="16"/>
    </row>
    <row r="16" spans="1:14" ht="14.5" customHeight="1" x14ac:dyDescent="0.35">
      <c r="E16" s="17" t="s">
        <v>37</v>
      </c>
      <c r="F16" s="16"/>
      <c r="G16" s="16"/>
      <c r="H16" s="16"/>
      <c r="I16" s="16"/>
      <c r="J16" s="16"/>
      <c r="K16" s="16"/>
      <c r="L16" s="16"/>
      <c r="M16" s="16"/>
      <c r="N16" s="16"/>
    </row>
    <row r="17" spans="3:14" ht="14.5" customHeight="1" x14ac:dyDescent="0.35">
      <c r="E17" s="18" t="s">
        <v>38</v>
      </c>
      <c r="F17" s="16"/>
      <c r="G17" s="16"/>
      <c r="H17" s="16"/>
      <c r="I17" s="16"/>
      <c r="J17" s="16"/>
      <c r="K17" s="16"/>
      <c r="L17" s="16"/>
      <c r="M17" s="16"/>
      <c r="N17" s="16"/>
    </row>
    <row r="18" spans="3:14" ht="14.5" customHeight="1" x14ac:dyDescent="0.35">
      <c r="E18" s="17" t="s">
        <v>39</v>
      </c>
      <c r="F18" s="16"/>
      <c r="G18" s="16"/>
      <c r="H18" s="16"/>
      <c r="I18" s="16"/>
      <c r="J18" s="16"/>
      <c r="K18" s="16"/>
      <c r="L18" s="16"/>
      <c r="M18" s="16"/>
      <c r="N18" s="16"/>
    </row>
    <row r="19" spans="3:14" ht="14.5" customHeight="1" x14ac:dyDescent="0.35">
      <c r="E19" s="18" t="s">
        <v>40</v>
      </c>
      <c r="F19" s="16"/>
      <c r="G19" s="16"/>
      <c r="H19" s="16"/>
      <c r="I19" s="16"/>
      <c r="J19" s="16"/>
      <c r="K19" s="16"/>
      <c r="L19" s="16"/>
      <c r="M19" s="16"/>
      <c r="N19" s="16"/>
    </row>
    <row r="20" spans="3:14" ht="14.5" x14ac:dyDescent="0.35">
      <c r="E20" s="17" t="s">
        <v>41</v>
      </c>
      <c r="F20" s="16"/>
      <c r="G20" s="16"/>
      <c r="H20" s="16"/>
      <c r="I20" s="16"/>
      <c r="J20" s="16"/>
      <c r="K20" s="16"/>
      <c r="L20" s="16"/>
      <c r="M20" s="16"/>
      <c r="N20" s="16"/>
    </row>
    <row r="21" spans="3:14" ht="104" customHeight="1" x14ac:dyDescent="0.35">
      <c r="F21" s="15" t="s">
        <v>1586</v>
      </c>
      <c r="G21" s="16"/>
      <c r="H21" s="16"/>
      <c r="I21" s="16"/>
      <c r="J21" s="16"/>
      <c r="K21" s="16"/>
      <c r="L21" s="16"/>
      <c r="M21" s="16"/>
      <c r="N21" s="16"/>
    </row>
    <row r="22" spans="3:14" s="2" customFormat="1" ht="44" customHeight="1" x14ac:dyDescent="0.35">
      <c r="C22" s="4"/>
      <c r="D22" s="4"/>
      <c r="F22" s="15" t="s">
        <v>1585</v>
      </c>
      <c r="G22" s="16"/>
      <c r="H22" s="16"/>
      <c r="I22" s="16"/>
      <c r="J22" s="16"/>
      <c r="K22" s="16"/>
      <c r="L22" s="16"/>
      <c r="M22" s="16"/>
      <c r="N22" s="16"/>
    </row>
    <row r="23" spans="3:14" ht="88" customHeight="1" x14ac:dyDescent="0.35">
      <c r="C23" s="2"/>
      <c r="D23" s="2"/>
      <c r="F23" s="15" t="s">
        <v>1587</v>
      </c>
      <c r="G23" s="16"/>
      <c r="H23" s="16"/>
      <c r="I23" s="16"/>
      <c r="J23" s="16"/>
      <c r="K23" s="16"/>
      <c r="L23" s="16"/>
      <c r="M23" s="16"/>
      <c r="N23" s="16"/>
    </row>
    <row r="24" spans="3:14" ht="88.5" customHeight="1" x14ac:dyDescent="0.3"/>
  </sheetData>
  <mergeCells count="20">
    <mergeCell ref="C3:N3"/>
    <mergeCell ref="D6:N6"/>
    <mergeCell ref="E7:N7"/>
    <mergeCell ref="D4:N4"/>
    <mergeCell ref="E5:N5"/>
    <mergeCell ref="D12:N12"/>
    <mergeCell ref="F21:N21"/>
    <mergeCell ref="F22:N22"/>
    <mergeCell ref="F23:N23"/>
    <mergeCell ref="E8:N8"/>
    <mergeCell ref="D10:N10"/>
    <mergeCell ref="E11:N11"/>
    <mergeCell ref="C13:N13"/>
    <mergeCell ref="E15:N15"/>
    <mergeCell ref="E16:N16"/>
    <mergeCell ref="E20:N20"/>
    <mergeCell ref="E19:N19"/>
    <mergeCell ref="E18:N18"/>
    <mergeCell ref="E17:N17"/>
    <mergeCell ref="D14:N1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9"/>
  <sheetViews>
    <sheetView workbookViewId="0">
      <selection activeCell="I1" sqref="A1:I139"/>
    </sheetView>
  </sheetViews>
  <sheetFormatPr defaultRowHeight="14" x14ac:dyDescent="0.3"/>
  <cols>
    <col min="1" max="1" width="42.6328125" style="2" customWidth="1"/>
    <col min="2" max="2" width="0" style="4" hidden="1" customWidth="1"/>
    <col min="3" max="3" width="0" style="6" hidden="1" customWidth="1"/>
    <col min="4" max="4" width="27.81640625" style="2" hidden="1" customWidth="1"/>
    <col min="5" max="5" width="10.453125" style="6" hidden="1" customWidth="1"/>
    <col min="6" max="6" width="6.7265625" style="6" hidden="1" customWidth="1"/>
    <col min="7" max="7" width="11.6328125" style="4" bestFit="1" customWidth="1"/>
    <col min="8" max="16384" width="8.7265625" style="4"/>
  </cols>
  <sheetData>
    <row r="1" spans="1:9" ht="42" x14ac:dyDescent="0.3">
      <c r="A1" s="2" t="s">
        <v>1576</v>
      </c>
      <c r="B1" s="2" t="s">
        <v>1572</v>
      </c>
      <c r="C1" s="5" t="s">
        <v>1577</v>
      </c>
      <c r="D1" s="2" t="s">
        <v>1574</v>
      </c>
      <c r="E1" s="6" t="s">
        <v>1573</v>
      </c>
      <c r="F1" s="6" t="s">
        <v>1214</v>
      </c>
      <c r="G1" s="2" t="s">
        <v>1580</v>
      </c>
      <c r="H1" s="2" t="s">
        <v>1581</v>
      </c>
      <c r="I1" s="2" t="s">
        <v>1582</v>
      </c>
    </row>
    <row r="2" spans="1:9" x14ac:dyDescent="0.3">
      <c r="A2" s="2" t="s">
        <v>1204</v>
      </c>
      <c r="B2" s="4" t="str">
        <f t="shared" ref="B2:B65" si="0">RIGHT(A2,LEN(A2)-FIND(" ",A2))</f>
        <v>Manage Information Technology (10008)</v>
      </c>
      <c r="C2" s="6" t="str">
        <f t="shared" ref="C2:C65" si="1">LEFT(A2,FIND(" ",A2)-1)</f>
        <v>7</v>
      </c>
      <c r="D2" s="2" t="str">
        <f t="shared" ref="D2:D65" si="2">LEFT(B2,FIND("(",B2)-2)</f>
        <v>Manage Information Technology</v>
      </c>
      <c r="E2" s="6" t="str">
        <f t="shared" ref="E2:E65" si="3">MID(B2,FIND("(",B2)+1,5)</f>
        <v>10008</v>
      </c>
      <c r="F2" s="6">
        <f t="shared" ref="F2:F65" si="4">INT((LEN(C2)+1)/2)</f>
        <v>1</v>
      </c>
      <c r="I2" s="4">
        <v>1</v>
      </c>
    </row>
    <row r="3" spans="1:9" ht="28" x14ac:dyDescent="0.3">
      <c r="A3" s="2" t="s">
        <v>527</v>
      </c>
      <c r="B3" s="4" t="str">
        <f t="shared" si="0"/>
        <v>Manage the business of information technology (10563)</v>
      </c>
      <c r="C3" s="6" t="str">
        <f t="shared" si="1"/>
        <v>7.1</v>
      </c>
      <c r="D3" s="2" t="str">
        <f t="shared" si="2"/>
        <v>Manage the business of information technology</v>
      </c>
      <c r="E3" s="6" t="str">
        <f t="shared" si="3"/>
        <v>10563</v>
      </c>
      <c r="F3" s="6">
        <f t="shared" si="4"/>
        <v>2</v>
      </c>
      <c r="I3" s="4">
        <v>1</v>
      </c>
    </row>
    <row r="4" spans="1:9" x14ac:dyDescent="0.3">
      <c r="A4" s="2" t="s">
        <v>528</v>
      </c>
      <c r="B4" s="4" t="str">
        <f t="shared" si="0"/>
        <v>Develop the enterprise IT strategy (10570)</v>
      </c>
      <c r="C4" s="6" t="str">
        <f t="shared" si="1"/>
        <v>7.1.1</v>
      </c>
      <c r="D4" s="2" t="str">
        <f t="shared" si="2"/>
        <v>Develop the enterprise IT strategy</v>
      </c>
      <c r="E4" s="6" t="str">
        <f t="shared" si="3"/>
        <v>10570</v>
      </c>
      <c r="F4" s="6">
        <f t="shared" si="4"/>
        <v>3</v>
      </c>
      <c r="G4" s="4">
        <v>1</v>
      </c>
      <c r="H4" s="4" t="s">
        <v>1571</v>
      </c>
    </row>
    <row r="5" spans="1:9" x14ac:dyDescent="0.3">
      <c r="A5" s="2" t="s">
        <v>529</v>
      </c>
      <c r="B5" s="4" t="str">
        <f t="shared" si="0"/>
        <v>Build strategic intelligence (10603)</v>
      </c>
      <c r="C5" s="6" t="str">
        <f t="shared" si="1"/>
        <v>7.1.1.1</v>
      </c>
      <c r="D5" s="2" t="str">
        <f t="shared" si="2"/>
        <v>Build strategic intelligence</v>
      </c>
      <c r="E5" s="6" t="str">
        <f t="shared" si="3"/>
        <v>10603</v>
      </c>
      <c r="F5" s="6">
        <f t="shared" si="4"/>
        <v>4</v>
      </c>
      <c r="G5" s="4">
        <v>1</v>
      </c>
    </row>
    <row r="6" spans="1:9" ht="42" x14ac:dyDescent="0.3">
      <c r="A6" s="2" t="s">
        <v>530</v>
      </c>
      <c r="B6" s="4" t="str">
        <f t="shared" si="0"/>
        <v>Identify long-term IT needs of the enterprise in collaboration with stakeholders (10604)</v>
      </c>
      <c r="C6" s="6" t="str">
        <f t="shared" si="1"/>
        <v>7.1.1.2</v>
      </c>
      <c r="D6" s="2" t="str">
        <f t="shared" si="2"/>
        <v>Identify long-term IT needs of the enterprise in collaboration with stakeholders</v>
      </c>
      <c r="E6" s="6" t="str">
        <f t="shared" si="3"/>
        <v>10604</v>
      </c>
      <c r="F6" s="6">
        <f t="shared" si="4"/>
        <v>4</v>
      </c>
      <c r="H6" s="4">
        <v>1</v>
      </c>
    </row>
    <row r="7" spans="1:9" ht="28" x14ac:dyDescent="0.3">
      <c r="A7" s="2" t="s">
        <v>531</v>
      </c>
      <c r="B7" s="4" t="str">
        <f t="shared" si="0"/>
        <v>Define strategic standards, guidelines, and principles (10605)</v>
      </c>
      <c r="C7" s="6" t="str">
        <f t="shared" si="1"/>
        <v>7.1.1.3</v>
      </c>
      <c r="D7" s="2" t="str">
        <f t="shared" si="2"/>
        <v>Define strategic standards, guidelines, and principles</v>
      </c>
      <c r="E7" s="6" t="str">
        <f t="shared" si="3"/>
        <v>10605</v>
      </c>
      <c r="F7" s="6">
        <f t="shared" si="4"/>
        <v>4</v>
      </c>
      <c r="G7" s="4">
        <v>1</v>
      </c>
      <c r="H7" s="4" t="s">
        <v>1571</v>
      </c>
    </row>
    <row r="8" spans="1:9" ht="28" x14ac:dyDescent="0.3">
      <c r="A8" s="2" t="s">
        <v>532</v>
      </c>
      <c r="B8" s="4" t="str">
        <f t="shared" si="0"/>
        <v>Define and establish IT architecture and development standards (10606)</v>
      </c>
      <c r="C8" s="6" t="str">
        <f t="shared" si="1"/>
        <v>7.1.1.4</v>
      </c>
      <c r="D8" s="2" t="str">
        <f t="shared" si="2"/>
        <v>Define and establish IT architecture and development standards</v>
      </c>
      <c r="E8" s="6" t="str">
        <f t="shared" si="3"/>
        <v>10606</v>
      </c>
      <c r="F8" s="6">
        <f t="shared" si="4"/>
        <v>4</v>
      </c>
      <c r="G8" s="4">
        <v>1</v>
      </c>
    </row>
    <row r="9" spans="1:9" ht="28" x14ac:dyDescent="0.3">
      <c r="A9" s="2" t="s">
        <v>533</v>
      </c>
      <c r="B9" s="4" t="str">
        <f t="shared" si="0"/>
        <v>Define strategic vendors for IT components (10607)</v>
      </c>
      <c r="C9" s="6" t="str">
        <f t="shared" si="1"/>
        <v>7.1.1.5</v>
      </c>
      <c r="D9" s="2" t="str">
        <f t="shared" si="2"/>
        <v>Define strategic vendors for IT components</v>
      </c>
      <c r="E9" s="6" t="str">
        <f t="shared" si="3"/>
        <v>10607</v>
      </c>
      <c r="F9" s="6">
        <f t="shared" si="4"/>
        <v>4</v>
      </c>
      <c r="H9" s="4">
        <v>1</v>
      </c>
    </row>
    <row r="10" spans="1:9" ht="28" x14ac:dyDescent="0.3">
      <c r="A10" s="2" t="s">
        <v>534</v>
      </c>
      <c r="B10" s="4" t="str">
        <f t="shared" si="0"/>
        <v>Establish IT governance organization and processes (10608)</v>
      </c>
      <c r="C10" s="6" t="str">
        <f t="shared" si="1"/>
        <v>7.1.1.6</v>
      </c>
      <c r="D10" s="2" t="str">
        <f t="shared" si="2"/>
        <v>Establish IT governance organization and processes</v>
      </c>
      <c r="E10" s="6" t="str">
        <f t="shared" si="3"/>
        <v>10608</v>
      </c>
      <c r="F10" s="6">
        <f t="shared" si="4"/>
        <v>4</v>
      </c>
      <c r="G10" s="4">
        <v>1</v>
      </c>
      <c r="H10" s="4" t="s">
        <v>1571</v>
      </c>
    </row>
    <row r="11" spans="1:9" ht="28" x14ac:dyDescent="0.3">
      <c r="A11" s="2" t="s">
        <v>535</v>
      </c>
      <c r="B11" s="4" t="str">
        <f t="shared" si="0"/>
        <v>Build strategic plan to support business objectives (10609)</v>
      </c>
      <c r="C11" s="6" t="str">
        <f t="shared" si="1"/>
        <v>7.1.1.7</v>
      </c>
      <c r="D11" s="2" t="str">
        <f t="shared" si="2"/>
        <v>Build strategic plan to support business objectives</v>
      </c>
      <c r="E11" s="6" t="str">
        <f t="shared" si="3"/>
        <v>10609</v>
      </c>
      <c r="F11" s="6">
        <f t="shared" si="4"/>
        <v>4</v>
      </c>
      <c r="G11" s="4">
        <v>1</v>
      </c>
    </row>
    <row r="12" spans="1:9" x14ac:dyDescent="0.3">
      <c r="A12" s="2" t="s">
        <v>536</v>
      </c>
      <c r="B12" s="4" t="str">
        <f t="shared" si="0"/>
        <v>Define the enterprise architecture (10571)</v>
      </c>
      <c r="C12" s="6" t="str">
        <f t="shared" si="1"/>
        <v>7.1.2</v>
      </c>
      <c r="D12" s="2" t="str">
        <f t="shared" si="2"/>
        <v>Define the enterprise architecture</v>
      </c>
      <c r="E12" s="6" t="str">
        <f t="shared" si="3"/>
        <v>10571</v>
      </c>
      <c r="F12" s="6">
        <f t="shared" si="4"/>
        <v>3</v>
      </c>
      <c r="G12" s="4">
        <v>1</v>
      </c>
    </row>
    <row r="13" spans="1:9" ht="28" x14ac:dyDescent="0.3">
      <c r="A13" s="2" t="s">
        <v>537</v>
      </c>
      <c r="B13" s="4" t="str">
        <f t="shared" si="0"/>
        <v>Establish the enterprise architecture definition (10611)</v>
      </c>
      <c r="C13" s="6" t="str">
        <f t="shared" si="1"/>
        <v>7.1.2.1</v>
      </c>
      <c r="D13" s="2" t="str">
        <f t="shared" si="2"/>
        <v>Establish the enterprise architecture definition</v>
      </c>
      <c r="E13" s="6" t="str">
        <f t="shared" si="3"/>
        <v>10611</v>
      </c>
      <c r="F13" s="6">
        <f t="shared" si="4"/>
        <v>4</v>
      </c>
      <c r="G13" s="4">
        <v>1</v>
      </c>
    </row>
    <row r="14" spans="1:9" ht="28" x14ac:dyDescent="0.3">
      <c r="A14" s="2" t="s">
        <v>538</v>
      </c>
      <c r="B14" s="4" t="str">
        <f t="shared" si="0"/>
        <v>Confirm enterprise architecture maintenance approach (10612)</v>
      </c>
      <c r="C14" s="6" t="str">
        <f t="shared" si="1"/>
        <v>7.1.2.2</v>
      </c>
      <c r="D14" s="2" t="str">
        <f t="shared" si="2"/>
        <v>Confirm enterprise architecture maintenance approach</v>
      </c>
      <c r="E14" s="6" t="str">
        <f t="shared" si="3"/>
        <v>10612</v>
      </c>
      <c r="F14" s="6">
        <f t="shared" si="4"/>
        <v>4</v>
      </c>
      <c r="G14" s="4">
        <v>1</v>
      </c>
    </row>
    <row r="15" spans="1:9" ht="28" x14ac:dyDescent="0.3">
      <c r="A15" s="2" t="s">
        <v>539</v>
      </c>
      <c r="B15" s="4" t="str">
        <f t="shared" si="0"/>
        <v>Maintain the relevance of the enterprise architecture (10613)</v>
      </c>
      <c r="C15" s="6" t="str">
        <f t="shared" si="1"/>
        <v>7.1.2.3</v>
      </c>
      <c r="D15" s="2" t="str">
        <f t="shared" si="2"/>
        <v>Maintain the relevance of the enterprise architecture</v>
      </c>
      <c r="E15" s="6" t="str">
        <f t="shared" si="3"/>
        <v>10613</v>
      </c>
      <c r="F15" s="6">
        <f t="shared" si="4"/>
        <v>4</v>
      </c>
      <c r="G15" s="4">
        <v>1</v>
      </c>
    </row>
    <row r="16" spans="1:9" ht="28" x14ac:dyDescent="0.3">
      <c r="A16" s="2" t="s">
        <v>540</v>
      </c>
      <c r="B16" s="4" t="str">
        <f t="shared" si="0"/>
        <v>Act as clearinghouse for IT research and innovation (10614)</v>
      </c>
      <c r="C16" s="6" t="str">
        <f t="shared" si="1"/>
        <v>7.1.2.4</v>
      </c>
      <c r="D16" s="2" t="str">
        <f t="shared" si="2"/>
        <v>Act as clearinghouse for IT research and innovation</v>
      </c>
      <c r="E16" s="6" t="str">
        <f t="shared" si="3"/>
        <v>10614</v>
      </c>
      <c r="F16" s="6">
        <f t="shared" si="4"/>
        <v>4</v>
      </c>
      <c r="G16" s="4">
        <v>1</v>
      </c>
    </row>
    <row r="17" spans="1:8" x14ac:dyDescent="0.3">
      <c r="A17" s="2" t="s">
        <v>541</v>
      </c>
      <c r="B17" s="4" t="str">
        <f t="shared" si="0"/>
        <v>Govern the enterprise architecture (10615)</v>
      </c>
      <c r="C17" s="6" t="str">
        <f t="shared" si="1"/>
        <v>7.1.2.5</v>
      </c>
      <c r="D17" s="2" t="str">
        <f t="shared" si="2"/>
        <v>Govern the enterprise architecture</v>
      </c>
      <c r="E17" s="6" t="str">
        <f t="shared" si="3"/>
        <v>10615</v>
      </c>
      <c r="F17" s="6">
        <f t="shared" si="4"/>
        <v>4</v>
      </c>
      <c r="G17" s="4">
        <v>1</v>
      </c>
    </row>
    <row r="18" spans="1:8" x14ac:dyDescent="0.3">
      <c r="A18" s="2" t="s">
        <v>542</v>
      </c>
      <c r="B18" s="4" t="str">
        <f t="shared" si="0"/>
        <v>Manage the IT portfolio (10572)</v>
      </c>
      <c r="C18" s="6" t="str">
        <f t="shared" si="1"/>
        <v>7.1.3</v>
      </c>
      <c r="D18" s="2" t="str">
        <f t="shared" si="2"/>
        <v>Manage the IT portfolio</v>
      </c>
      <c r="E18" s="6" t="str">
        <f t="shared" si="3"/>
        <v>10572</v>
      </c>
      <c r="F18" s="6">
        <f t="shared" si="4"/>
        <v>3</v>
      </c>
      <c r="H18" s="4">
        <v>1</v>
      </c>
    </row>
    <row r="19" spans="1:8" x14ac:dyDescent="0.3">
      <c r="A19" s="2" t="s">
        <v>543</v>
      </c>
      <c r="B19" s="4" t="str">
        <f t="shared" si="0"/>
        <v>Establish the IT portfolio (10616)</v>
      </c>
      <c r="C19" s="6" t="str">
        <f t="shared" si="1"/>
        <v>7.1.3.1</v>
      </c>
      <c r="D19" s="2" t="str">
        <f t="shared" si="2"/>
        <v>Establish the IT portfolio</v>
      </c>
      <c r="E19" s="6" t="str">
        <f t="shared" si="3"/>
        <v>10616</v>
      </c>
      <c r="F19" s="6">
        <f t="shared" si="4"/>
        <v>4</v>
      </c>
      <c r="H19" s="4">
        <v>1</v>
      </c>
    </row>
    <row r="20" spans="1:8" ht="28" x14ac:dyDescent="0.3">
      <c r="A20" s="2" t="s">
        <v>544</v>
      </c>
      <c r="B20" s="4" t="str">
        <f t="shared" si="0"/>
        <v>Analyze and evaluate the value of the iT portfolio for the enterprise (10617)</v>
      </c>
      <c r="C20" s="6" t="str">
        <f t="shared" si="1"/>
        <v>7.1.3.2</v>
      </c>
      <c r="D20" s="2" t="str">
        <f t="shared" si="2"/>
        <v>Analyze and evaluate the value of the iT portfolio for the enterprise</v>
      </c>
      <c r="E20" s="6" t="str">
        <f t="shared" si="3"/>
        <v>10617</v>
      </c>
      <c r="F20" s="6">
        <f t="shared" si="4"/>
        <v>4</v>
      </c>
      <c r="H20" s="4">
        <v>1</v>
      </c>
    </row>
    <row r="21" spans="1:8" ht="28" x14ac:dyDescent="0.3">
      <c r="A21" s="2" t="s">
        <v>545</v>
      </c>
      <c r="B21" s="4" t="str">
        <f t="shared" si="0"/>
        <v>Provision resources in accordance with strategic priorities (10618)</v>
      </c>
      <c r="C21" s="6" t="str">
        <f t="shared" si="1"/>
        <v>7.1.3.3</v>
      </c>
      <c r="D21" s="2" t="str">
        <f t="shared" si="2"/>
        <v>Provision resources in accordance with strategic priorities</v>
      </c>
      <c r="E21" s="6" t="str">
        <f t="shared" si="3"/>
        <v>10618</v>
      </c>
      <c r="F21" s="6">
        <f t="shared" si="4"/>
        <v>4</v>
      </c>
      <c r="H21" s="4">
        <v>1</v>
      </c>
    </row>
    <row r="22" spans="1:8" x14ac:dyDescent="0.3">
      <c r="A22" s="2" t="s">
        <v>546</v>
      </c>
      <c r="B22" s="4" t="str">
        <f t="shared" si="0"/>
        <v>Perform IT research and innovation (10573)</v>
      </c>
      <c r="C22" s="6" t="str">
        <f t="shared" si="1"/>
        <v>7.1.4</v>
      </c>
      <c r="D22" s="2" t="str">
        <f t="shared" si="2"/>
        <v>Perform IT research and innovation</v>
      </c>
      <c r="E22" s="6" t="str">
        <f t="shared" si="3"/>
        <v>10573</v>
      </c>
      <c r="F22" s="6">
        <f t="shared" si="4"/>
        <v>3</v>
      </c>
      <c r="G22" s="4">
        <v>1</v>
      </c>
    </row>
    <row r="23" spans="1:8" ht="28" x14ac:dyDescent="0.3">
      <c r="A23" s="2" t="s">
        <v>547</v>
      </c>
      <c r="B23" s="4" t="str">
        <f t="shared" si="0"/>
        <v>Research technologies to innovate IT services and solutions (10620)</v>
      </c>
      <c r="C23" s="6" t="str">
        <f t="shared" si="1"/>
        <v>7.1.4.1</v>
      </c>
      <c r="D23" s="2" t="str">
        <f t="shared" si="2"/>
        <v>Research technologies to innovate IT services and solutions</v>
      </c>
      <c r="E23" s="6" t="str">
        <f t="shared" si="3"/>
        <v>10620</v>
      </c>
      <c r="F23" s="6">
        <f t="shared" si="4"/>
        <v>4</v>
      </c>
      <c r="G23" s="4">
        <v>1</v>
      </c>
    </row>
    <row r="24" spans="1:8" ht="28" x14ac:dyDescent="0.3">
      <c r="A24" s="2" t="s">
        <v>548</v>
      </c>
      <c r="B24" s="4" t="str">
        <f t="shared" si="0"/>
        <v>Transition viable technologies for IT services and solutions development (10621)</v>
      </c>
      <c r="C24" s="6" t="str">
        <f t="shared" si="1"/>
        <v>7.1.4.2</v>
      </c>
      <c r="D24" s="2" t="str">
        <f t="shared" si="2"/>
        <v>Transition viable technologies for IT services and solutions development</v>
      </c>
      <c r="E24" s="6" t="str">
        <f t="shared" si="3"/>
        <v>10621</v>
      </c>
      <c r="F24" s="6">
        <f t="shared" si="4"/>
        <v>4</v>
      </c>
      <c r="H24" s="4">
        <v>1</v>
      </c>
    </row>
    <row r="25" spans="1:8" ht="28" x14ac:dyDescent="0.3">
      <c r="A25" s="2" t="s">
        <v>549</v>
      </c>
      <c r="B25" s="4" t="str">
        <f t="shared" si="0"/>
        <v>Evaluate and communicate IT business value and performance (10575)</v>
      </c>
      <c r="C25" s="6" t="str">
        <f t="shared" si="1"/>
        <v>7.1.5</v>
      </c>
      <c r="D25" s="2" t="str">
        <f t="shared" si="2"/>
        <v>Evaluate and communicate IT business value and performance</v>
      </c>
      <c r="E25" s="6" t="str">
        <f t="shared" si="3"/>
        <v>10575</v>
      </c>
      <c r="F25" s="6">
        <f t="shared" si="4"/>
        <v>3</v>
      </c>
      <c r="H25" s="4">
        <v>1</v>
      </c>
    </row>
    <row r="26" spans="1:8" ht="28" x14ac:dyDescent="0.3">
      <c r="A26" s="2" t="s">
        <v>550</v>
      </c>
      <c r="B26" s="4" t="str">
        <f t="shared" si="0"/>
        <v>Establish and monitor key performance indicators (10625)</v>
      </c>
      <c r="C26" s="6" t="str">
        <f t="shared" si="1"/>
        <v>7.1.5.1</v>
      </c>
      <c r="D26" s="2" t="str">
        <f t="shared" si="2"/>
        <v>Establish and monitor key performance indicators</v>
      </c>
      <c r="E26" s="6" t="str">
        <f t="shared" si="3"/>
        <v>10625</v>
      </c>
      <c r="F26" s="6">
        <f t="shared" si="4"/>
        <v>4</v>
      </c>
      <c r="H26" s="4">
        <v>1</v>
      </c>
    </row>
    <row r="27" spans="1:8" x14ac:dyDescent="0.3">
      <c r="A27" s="2" t="s">
        <v>551</v>
      </c>
      <c r="B27" s="4" t="str">
        <f t="shared" si="0"/>
        <v>Evaluate IT plan performance (10626)</v>
      </c>
      <c r="C27" s="6" t="str">
        <f t="shared" si="1"/>
        <v>7.1.5.2</v>
      </c>
      <c r="D27" s="2" t="str">
        <f t="shared" si="2"/>
        <v>Evaluate IT plan performance</v>
      </c>
      <c r="E27" s="6" t="str">
        <f t="shared" si="3"/>
        <v>10626</v>
      </c>
      <c r="F27" s="6">
        <f t="shared" si="4"/>
        <v>4</v>
      </c>
      <c r="H27" s="4">
        <v>1</v>
      </c>
    </row>
    <row r="28" spans="1:8" x14ac:dyDescent="0.3">
      <c r="A28" s="2" t="s">
        <v>552</v>
      </c>
      <c r="B28" s="4" t="str">
        <f t="shared" si="0"/>
        <v>Communicate IT value (10627)</v>
      </c>
      <c r="C28" s="6" t="str">
        <f t="shared" si="1"/>
        <v>7.1.5.3</v>
      </c>
      <c r="D28" s="2" t="str">
        <f t="shared" si="2"/>
        <v>Communicate IT value</v>
      </c>
      <c r="E28" s="6" t="str">
        <f t="shared" si="3"/>
        <v>10627</v>
      </c>
      <c r="F28" s="6">
        <f t="shared" si="4"/>
        <v>4</v>
      </c>
      <c r="H28" s="4">
        <v>1</v>
      </c>
    </row>
    <row r="29" spans="1:8" ht="28" x14ac:dyDescent="0.3">
      <c r="A29" s="2" t="s">
        <v>553</v>
      </c>
      <c r="B29" s="4" t="str">
        <f t="shared" si="0"/>
        <v>Develop and manage IT customer relationships (10564)</v>
      </c>
      <c r="C29" s="6" t="str">
        <f t="shared" si="1"/>
        <v>7.2</v>
      </c>
      <c r="D29" s="2" t="str">
        <f t="shared" si="2"/>
        <v>Develop and manage IT customer relationships</v>
      </c>
      <c r="E29" s="6" t="str">
        <f t="shared" si="3"/>
        <v>10564</v>
      </c>
      <c r="F29" s="6">
        <f t="shared" si="4"/>
        <v>2</v>
      </c>
      <c r="H29" s="4">
        <v>1</v>
      </c>
    </row>
    <row r="30" spans="1:8" ht="28" x14ac:dyDescent="0.3">
      <c r="A30" s="2" t="s">
        <v>554</v>
      </c>
      <c r="B30" s="4" t="str">
        <f t="shared" si="0"/>
        <v>Develop IT services and solutions strategy (10578)</v>
      </c>
      <c r="C30" s="6" t="str">
        <f t="shared" si="1"/>
        <v>7.2.1</v>
      </c>
      <c r="D30" s="2" t="str">
        <f t="shared" si="2"/>
        <v>Develop IT services and solutions strategy</v>
      </c>
      <c r="E30" s="6" t="str">
        <f t="shared" si="3"/>
        <v>10578</v>
      </c>
      <c r="F30" s="6">
        <f t="shared" si="4"/>
        <v>3</v>
      </c>
      <c r="H30" s="4">
        <v>1</v>
      </c>
    </row>
    <row r="31" spans="1:8" ht="42" x14ac:dyDescent="0.3">
      <c r="A31" s="2" t="s">
        <v>555</v>
      </c>
      <c r="B31" s="4" t="str">
        <f t="shared" si="0"/>
        <v>Research IT services and solutions to address business and user requirements  (11244)</v>
      </c>
      <c r="C31" s="6" t="str">
        <f t="shared" si="1"/>
        <v>7.2.1.1</v>
      </c>
      <c r="D31" s="2" t="str">
        <f t="shared" si="2"/>
        <v xml:space="preserve">Research IT services and solutions to address business and user requirements </v>
      </c>
      <c r="E31" s="6" t="str">
        <f t="shared" si="3"/>
        <v>11244</v>
      </c>
      <c r="F31" s="6">
        <f t="shared" si="4"/>
        <v>4</v>
      </c>
      <c r="G31" s="4">
        <v>1</v>
      </c>
    </row>
    <row r="32" spans="1:8" ht="42" x14ac:dyDescent="0.3">
      <c r="A32" s="2" t="s">
        <v>556</v>
      </c>
      <c r="B32" s="4" t="str">
        <f t="shared" si="0"/>
        <v>Translate business and user requirements into IT services and solutions requirements  (11245)</v>
      </c>
      <c r="C32" s="6" t="str">
        <f t="shared" si="1"/>
        <v>7.2.1.2</v>
      </c>
      <c r="D32" s="2" t="str">
        <f t="shared" si="2"/>
        <v xml:space="preserve">Translate business and user requirements into IT services and solutions requirements </v>
      </c>
      <c r="E32" s="6" t="str">
        <f t="shared" si="3"/>
        <v>11245</v>
      </c>
      <c r="F32" s="6">
        <f t="shared" si="4"/>
        <v>4</v>
      </c>
      <c r="H32" s="4">
        <v>1</v>
      </c>
    </row>
    <row r="33" spans="1:9" ht="28" x14ac:dyDescent="0.3">
      <c r="A33" s="2" t="s">
        <v>557</v>
      </c>
      <c r="B33" s="4" t="str">
        <f t="shared" si="0"/>
        <v>Formulate IT services and solutions strategic initiatives (11246)</v>
      </c>
      <c r="C33" s="6" t="str">
        <f t="shared" si="1"/>
        <v>7.2.1.3</v>
      </c>
      <c r="D33" s="2" t="str">
        <f t="shared" si="2"/>
        <v>Formulate IT services and solutions strategic initiatives</v>
      </c>
      <c r="E33" s="6" t="str">
        <f t="shared" si="3"/>
        <v>11246</v>
      </c>
      <c r="F33" s="6">
        <f t="shared" si="4"/>
        <v>4</v>
      </c>
      <c r="H33" s="4">
        <v>1</v>
      </c>
    </row>
    <row r="34" spans="1:9" ht="28" x14ac:dyDescent="0.3">
      <c r="A34" s="2" t="s">
        <v>558</v>
      </c>
      <c r="B34" s="4" t="str">
        <f t="shared" si="0"/>
        <v>Coordinate strategies with internal stakeholders to ensure alignment (11247)</v>
      </c>
      <c r="C34" s="6" t="str">
        <f t="shared" si="1"/>
        <v>7.2.1.4</v>
      </c>
      <c r="D34" s="2" t="str">
        <f t="shared" si="2"/>
        <v>Coordinate strategies with internal stakeholders to ensure alignment</v>
      </c>
      <c r="E34" s="6" t="str">
        <f t="shared" si="3"/>
        <v>11247</v>
      </c>
      <c r="F34" s="6">
        <f t="shared" si="4"/>
        <v>4</v>
      </c>
      <c r="H34" s="4">
        <v>1</v>
      </c>
    </row>
    <row r="35" spans="1:9" ht="28" x14ac:dyDescent="0.3">
      <c r="A35" s="2" t="s">
        <v>559</v>
      </c>
      <c r="B35" s="4" t="str">
        <f t="shared" si="0"/>
        <v>Evaluate and select IT services and solutions strategic initiatives (11248)</v>
      </c>
      <c r="C35" s="6" t="str">
        <f t="shared" si="1"/>
        <v>7.2.1.5</v>
      </c>
      <c r="D35" s="2" t="str">
        <f t="shared" si="2"/>
        <v>Evaluate and select IT services and solutions strategic initiatives</v>
      </c>
      <c r="E35" s="6" t="str">
        <f t="shared" si="3"/>
        <v>11248</v>
      </c>
      <c r="F35" s="6">
        <f t="shared" si="4"/>
        <v>4</v>
      </c>
      <c r="H35" s="4">
        <v>1</v>
      </c>
    </row>
    <row r="36" spans="1:9" ht="28" x14ac:dyDescent="0.3">
      <c r="A36" s="2" t="s">
        <v>560</v>
      </c>
      <c r="B36" s="4" t="str">
        <f t="shared" si="0"/>
        <v>Develop and manage IT service levels (10579)</v>
      </c>
      <c r="C36" s="6" t="str">
        <f t="shared" si="1"/>
        <v>7.2.2</v>
      </c>
      <c r="D36" s="2" t="str">
        <f t="shared" si="2"/>
        <v>Develop and manage IT service levels</v>
      </c>
      <c r="E36" s="6" t="str">
        <f t="shared" si="3"/>
        <v>10579</v>
      </c>
      <c r="F36" s="6">
        <f t="shared" si="4"/>
        <v>3</v>
      </c>
      <c r="I36" s="4">
        <v>1</v>
      </c>
    </row>
    <row r="37" spans="1:9" ht="28" x14ac:dyDescent="0.3">
      <c r="A37" s="2" t="s">
        <v>561</v>
      </c>
      <c r="B37" s="4" t="str">
        <f t="shared" si="0"/>
        <v>Create and maintain the IT services and solutions catalog (10640)</v>
      </c>
      <c r="C37" s="6" t="str">
        <f t="shared" si="1"/>
        <v>7.2.2.1</v>
      </c>
      <c r="D37" s="2" t="str">
        <f t="shared" si="2"/>
        <v>Create and maintain the IT services and solutions catalog</v>
      </c>
      <c r="E37" s="6" t="str">
        <f t="shared" si="3"/>
        <v>10640</v>
      </c>
      <c r="F37" s="6">
        <f t="shared" si="4"/>
        <v>4</v>
      </c>
      <c r="I37" s="4">
        <v>1</v>
      </c>
    </row>
    <row r="38" spans="1:9" ht="28" x14ac:dyDescent="0.3">
      <c r="A38" s="2" t="s">
        <v>562</v>
      </c>
      <c r="B38" s="4" t="str">
        <f t="shared" si="0"/>
        <v>Establish and maintain business and IT service-level agreements (10641)</v>
      </c>
      <c r="C38" s="6" t="str">
        <f t="shared" si="1"/>
        <v>7.2.2.2</v>
      </c>
      <c r="D38" s="2" t="str">
        <f t="shared" si="2"/>
        <v>Establish and maintain business and IT service-level agreements</v>
      </c>
      <c r="E38" s="6" t="str">
        <f t="shared" si="3"/>
        <v>10641</v>
      </c>
      <c r="F38" s="6">
        <f t="shared" si="4"/>
        <v>4</v>
      </c>
      <c r="I38" s="4">
        <v>1</v>
      </c>
    </row>
    <row r="39" spans="1:9" ht="28" x14ac:dyDescent="0.3">
      <c r="A39" s="2" t="s">
        <v>563</v>
      </c>
      <c r="B39" s="4" t="str">
        <f t="shared" si="0"/>
        <v>Evaluate and report service-level attainment results (10642)</v>
      </c>
      <c r="C39" s="6" t="str">
        <f t="shared" si="1"/>
        <v>7.2.2.3</v>
      </c>
      <c r="D39" s="2" t="str">
        <f t="shared" si="2"/>
        <v>Evaluate and report service-level attainment results</v>
      </c>
      <c r="E39" s="6" t="str">
        <f t="shared" si="3"/>
        <v>10642</v>
      </c>
      <c r="F39" s="6">
        <f t="shared" si="4"/>
        <v>4</v>
      </c>
      <c r="I39" s="4">
        <v>1</v>
      </c>
    </row>
    <row r="40" spans="1:9" ht="42" x14ac:dyDescent="0.3">
      <c r="A40" s="2" t="s">
        <v>564</v>
      </c>
      <c r="B40" s="4" t="str">
        <f t="shared" si="0"/>
        <v>Communicate business and IT service-level improvement opportunities (10643)</v>
      </c>
      <c r="C40" s="6" t="str">
        <f t="shared" si="1"/>
        <v>7.2.2.4</v>
      </c>
      <c r="D40" s="2" t="str">
        <f t="shared" si="2"/>
        <v>Communicate business and IT service-level improvement opportunities</v>
      </c>
      <c r="E40" s="6" t="str">
        <f t="shared" si="3"/>
        <v>10643</v>
      </c>
      <c r="F40" s="6">
        <f t="shared" si="4"/>
        <v>4</v>
      </c>
      <c r="H40" s="4">
        <v>1</v>
      </c>
    </row>
    <row r="41" spans="1:9" ht="28" x14ac:dyDescent="0.3">
      <c r="A41" s="2" t="s">
        <v>565</v>
      </c>
      <c r="B41" s="4" t="str">
        <f t="shared" si="0"/>
        <v>Perform demand-side management (DSM) for IT services (10580)</v>
      </c>
      <c r="C41" s="6" t="str">
        <f t="shared" si="1"/>
        <v>7.2.3</v>
      </c>
      <c r="D41" s="2" t="str">
        <f t="shared" si="2"/>
        <v>Perform demand-side management</v>
      </c>
      <c r="E41" s="6" t="str">
        <f t="shared" si="3"/>
        <v xml:space="preserve">DSM) </v>
      </c>
      <c r="F41" s="6">
        <f t="shared" si="4"/>
        <v>3</v>
      </c>
      <c r="I41" s="4">
        <v>1</v>
      </c>
    </row>
    <row r="42" spans="1:9" ht="28" x14ac:dyDescent="0.3">
      <c r="A42" s="2" t="s">
        <v>566</v>
      </c>
      <c r="B42" s="4" t="str">
        <f t="shared" si="0"/>
        <v>Analyze IT services and solutions consumption and usage (10644)</v>
      </c>
      <c r="C42" s="6" t="str">
        <f t="shared" si="1"/>
        <v>7.2.3.1</v>
      </c>
      <c r="D42" s="2" t="str">
        <f t="shared" si="2"/>
        <v>Analyze IT services and solutions consumption and usage</v>
      </c>
      <c r="E42" s="6" t="str">
        <f t="shared" si="3"/>
        <v>10644</v>
      </c>
      <c r="F42" s="6">
        <f t="shared" si="4"/>
        <v>4</v>
      </c>
      <c r="I42" s="4">
        <v>1</v>
      </c>
    </row>
    <row r="43" spans="1:9" ht="42" x14ac:dyDescent="0.3">
      <c r="A43" s="2" t="s">
        <v>567</v>
      </c>
      <c r="B43" s="4" t="str">
        <f t="shared" si="0"/>
        <v>Develop and implement incentive programs that improve consumption efficiency (10645)</v>
      </c>
      <c r="C43" s="6" t="str">
        <f t="shared" si="1"/>
        <v>7.2.3.2</v>
      </c>
      <c r="D43" s="2" t="str">
        <f t="shared" si="2"/>
        <v>Develop and implement incentive programs that improve consumption efficiency</v>
      </c>
      <c r="E43" s="6" t="str">
        <f t="shared" si="3"/>
        <v>10645</v>
      </c>
      <c r="F43" s="6">
        <f t="shared" si="4"/>
        <v>4</v>
      </c>
      <c r="H43" s="4">
        <v>1</v>
      </c>
    </row>
    <row r="44" spans="1:9" ht="28" x14ac:dyDescent="0.3">
      <c r="A44" s="2" t="s">
        <v>568</v>
      </c>
      <c r="B44" s="4" t="str">
        <f t="shared" si="0"/>
        <v>Develop volume/unit forecast for IT services and solutions (10646)</v>
      </c>
      <c r="C44" s="6" t="str">
        <f t="shared" si="1"/>
        <v>7.2.3.3</v>
      </c>
      <c r="D44" s="2" t="str">
        <f t="shared" si="2"/>
        <v>Develop volume/unit forecast for IT services and solutions</v>
      </c>
      <c r="E44" s="6" t="str">
        <f t="shared" si="3"/>
        <v>10646</v>
      </c>
      <c r="F44" s="6">
        <f t="shared" si="4"/>
        <v>4</v>
      </c>
      <c r="H44" s="4">
        <v>1</v>
      </c>
    </row>
    <row r="45" spans="1:9" x14ac:dyDescent="0.3">
      <c r="A45" s="2" t="s">
        <v>569</v>
      </c>
      <c r="B45" s="4" t="str">
        <f t="shared" si="0"/>
        <v>Manage IT customer satisfaction (10581)</v>
      </c>
      <c r="C45" s="6" t="str">
        <f t="shared" si="1"/>
        <v>7.2.4</v>
      </c>
      <c r="D45" s="2" t="str">
        <f t="shared" si="2"/>
        <v>Manage IT customer satisfaction</v>
      </c>
      <c r="E45" s="6" t="str">
        <f t="shared" si="3"/>
        <v>10581</v>
      </c>
      <c r="F45" s="6">
        <f t="shared" si="4"/>
        <v>3</v>
      </c>
      <c r="I45" s="4">
        <v>1</v>
      </c>
    </row>
    <row r="46" spans="1:9" ht="28" x14ac:dyDescent="0.3">
      <c r="A46" s="2" t="s">
        <v>570</v>
      </c>
      <c r="B46" s="4" t="str">
        <f t="shared" si="0"/>
        <v>Capture and analyze customer satisfaction  (10647)</v>
      </c>
      <c r="C46" s="6" t="str">
        <f t="shared" si="1"/>
        <v>7.2.4.1</v>
      </c>
      <c r="D46" s="2" t="str">
        <f t="shared" si="2"/>
        <v xml:space="preserve">Capture and analyze customer satisfaction </v>
      </c>
      <c r="E46" s="6" t="str">
        <f t="shared" si="3"/>
        <v>10647</v>
      </c>
      <c r="F46" s="6">
        <f t="shared" si="4"/>
        <v>4</v>
      </c>
      <c r="I46" s="4">
        <v>1</v>
      </c>
    </row>
    <row r="47" spans="1:9" ht="28" x14ac:dyDescent="0.3">
      <c r="A47" s="2" t="s">
        <v>571</v>
      </c>
      <c r="B47" s="4" t="str">
        <f t="shared" si="0"/>
        <v>Assess and communicate customer satisfaction patterns (10648)</v>
      </c>
      <c r="C47" s="6" t="str">
        <f t="shared" si="1"/>
        <v>7.2.4.2</v>
      </c>
      <c r="D47" s="2" t="str">
        <f t="shared" si="2"/>
        <v>Assess and communicate customer satisfaction patterns</v>
      </c>
      <c r="E47" s="6" t="str">
        <f t="shared" si="3"/>
        <v>10648</v>
      </c>
      <c r="F47" s="6">
        <f t="shared" si="4"/>
        <v>4</v>
      </c>
      <c r="I47" s="4">
        <v>1</v>
      </c>
    </row>
    <row r="48" spans="1:9" ht="28" x14ac:dyDescent="0.3">
      <c r="A48" s="2" t="s">
        <v>572</v>
      </c>
      <c r="B48" s="4" t="str">
        <f t="shared" si="0"/>
        <v>Initiate improvements based on customer satisfaction patterns (10649)</v>
      </c>
      <c r="C48" s="6" t="str">
        <f t="shared" si="1"/>
        <v>7.2.4.3</v>
      </c>
      <c r="D48" s="2" t="str">
        <f t="shared" si="2"/>
        <v>Initiate improvements based on customer satisfaction patterns</v>
      </c>
      <c r="E48" s="6" t="str">
        <f t="shared" si="3"/>
        <v>10649</v>
      </c>
      <c r="F48" s="6">
        <f t="shared" si="4"/>
        <v>4</v>
      </c>
      <c r="H48" s="4">
        <v>1</v>
      </c>
    </row>
    <row r="49" spans="1:9" x14ac:dyDescent="0.3">
      <c r="A49" s="2" t="s">
        <v>573</v>
      </c>
      <c r="B49" s="4" t="str">
        <f t="shared" si="0"/>
        <v>Market IT services and solutions (10582)</v>
      </c>
      <c r="C49" s="6" t="str">
        <f t="shared" si="1"/>
        <v>7.2.5</v>
      </c>
      <c r="D49" s="2" t="str">
        <f t="shared" si="2"/>
        <v>Market IT services and solutions</v>
      </c>
      <c r="E49" s="6" t="str">
        <f t="shared" si="3"/>
        <v>10582</v>
      </c>
      <c r="F49" s="6">
        <f t="shared" si="4"/>
        <v>3</v>
      </c>
      <c r="I49" s="4">
        <v>1</v>
      </c>
    </row>
    <row r="50" spans="1:9" ht="28" x14ac:dyDescent="0.3">
      <c r="A50" s="2" t="s">
        <v>574</v>
      </c>
      <c r="B50" s="4" t="str">
        <f t="shared" si="0"/>
        <v>Develop IT services and solutions marketing strategy (10650)</v>
      </c>
      <c r="C50" s="6" t="str">
        <f t="shared" si="1"/>
        <v>7.2.5.1</v>
      </c>
      <c r="D50" s="2" t="str">
        <f t="shared" si="2"/>
        <v>Develop IT services and solutions marketing strategy</v>
      </c>
      <c r="E50" s="6" t="str">
        <f t="shared" si="3"/>
        <v>10650</v>
      </c>
      <c r="F50" s="6">
        <f t="shared" si="4"/>
        <v>4</v>
      </c>
      <c r="I50" s="4">
        <v>1</v>
      </c>
    </row>
    <row r="51" spans="1:9" ht="28" x14ac:dyDescent="0.3">
      <c r="A51" s="2" t="s">
        <v>575</v>
      </c>
      <c r="B51" s="4" t="str">
        <f t="shared" si="0"/>
        <v>Develop and manage IT customer strategy  (10651)</v>
      </c>
      <c r="C51" s="6" t="str">
        <f t="shared" si="1"/>
        <v>7.2.5.2</v>
      </c>
      <c r="D51" s="2" t="str">
        <f t="shared" si="2"/>
        <v xml:space="preserve">Develop and manage IT customer strategy </v>
      </c>
      <c r="E51" s="6" t="str">
        <f t="shared" si="3"/>
        <v>10651</v>
      </c>
      <c r="F51" s="6">
        <f t="shared" si="4"/>
        <v>4</v>
      </c>
      <c r="I51" s="4">
        <v>1</v>
      </c>
    </row>
    <row r="52" spans="1:9" ht="42" x14ac:dyDescent="0.3">
      <c r="A52" s="2" t="s">
        <v>576</v>
      </c>
      <c r="B52" s="4" t="str">
        <f t="shared" si="0"/>
        <v>Manage IT services and solutions advertising and promotional campaigns  (10652)</v>
      </c>
      <c r="C52" s="6" t="str">
        <f t="shared" si="1"/>
        <v>7.2.5.3</v>
      </c>
      <c r="D52" s="2" t="str">
        <f t="shared" si="2"/>
        <v xml:space="preserve">Manage IT services and solutions advertising and promotional campaigns </v>
      </c>
      <c r="E52" s="6" t="str">
        <f t="shared" si="3"/>
        <v>10652</v>
      </c>
      <c r="F52" s="6">
        <f t="shared" si="4"/>
        <v>4</v>
      </c>
      <c r="I52" s="4">
        <v>1</v>
      </c>
    </row>
    <row r="53" spans="1:9" ht="28" x14ac:dyDescent="0.3">
      <c r="A53" s="2" t="s">
        <v>577</v>
      </c>
      <c r="B53" s="4" t="str">
        <f t="shared" si="0"/>
        <v>Process and track IT services and solutions orders (10653)</v>
      </c>
      <c r="C53" s="6" t="str">
        <f t="shared" si="1"/>
        <v>7.2.5.4</v>
      </c>
      <c r="D53" s="2" t="str">
        <f t="shared" si="2"/>
        <v>Process and track IT services and solutions orders</v>
      </c>
      <c r="E53" s="6" t="str">
        <f t="shared" si="3"/>
        <v>10653</v>
      </c>
      <c r="F53" s="6">
        <f t="shared" si="4"/>
        <v>4</v>
      </c>
      <c r="I53" s="4">
        <v>1</v>
      </c>
    </row>
    <row r="54" spans="1:9" ht="28" x14ac:dyDescent="0.3">
      <c r="A54" s="2" t="s">
        <v>578</v>
      </c>
      <c r="B54" s="4" t="str">
        <f t="shared" si="0"/>
        <v>Develop and implement security, privacy, and data protection controls (11220)</v>
      </c>
      <c r="C54" s="6" t="str">
        <f t="shared" si="1"/>
        <v>7.3</v>
      </c>
      <c r="D54" s="2" t="str">
        <f t="shared" si="2"/>
        <v>Develop and implement security, privacy, and data protection controls</v>
      </c>
      <c r="E54" s="6" t="str">
        <f t="shared" si="3"/>
        <v>11220</v>
      </c>
      <c r="F54" s="6">
        <f t="shared" si="4"/>
        <v>2</v>
      </c>
      <c r="H54" s="4">
        <v>1</v>
      </c>
    </row>
    <row r="55" spans="1:9" ht="42" x14ac:dyDescent="0.3">
      <c r="A55" s="2" t="s">
        <v>579</v>
      </c>
      <c r="B55" s="4" t="str">
        <f t="shared" si="0"/>
        <v>Establish information security, privacy, and data protection strategies and levels (11230)</v>
      </c>
      <c r="C55" s="6" t="str">
        <f t="shared" si="1"/>
        <v>7.3.1</v>
      </c>
      <c r="D55" s="2" t="str">
        <f t="shared" si="2"/>
        <v>Establish information security, privacy, and data protection strategies and levels</v>
      </c>
      <c r="E55" s="6" t="str">
        <f t="shared" si="3"/>
        <v>11230</v>
      </c>
      <c r="F55" s="6">
        <f t="shared" si="4"/>
        <v>3</v>
      </c>
      <c r="H55" s="4">
        <v>1</v>
      </c>
    </row>
    <row r="56" spans="1:9" ht="42" x14ac:dyDescent="0.3">
      <c r="A56" s="2" t="s">
        <v>580</v>
      </c>
      <c r="B56" s="4" t="str">
        <f t="shared" si="0"/>
        <v xml:space="preserve">Test, evaluate, and implement information security and privacy and data protection controls (11231) </v>
      </c>
      <c r="C56" s="6" t="str">
        <f t="shared" si="1"/>
        <v>7.3.2</v>
      </c>
      <c r="D56" s="2" t="str">
        <f t="shared" si="2"/>
        <v>Test, evaluate, and implement information security and privacy and data protection controls</v>
      </c>
      <c r="E56" s="6" t="str">
        <f t="shared" si="3"/>
        <v>11231</v>
      </c>
      <c r="F56" s="6">
        <f t="shared" si="4"/>
        <v>3</v>
      </c>
      <c r="H56" s="4">
        <v>1</v>
      </c>
    </row>
    <row r="57" spans="1:9" x14ac:dyDescent="0.3">
      <c r="A57" s="2" t="s">
        <v>581</v>
      </c>
      <c r="B57" s="4" t="str">
        <f t="shared" si="0"/>
        <v>Manage enterprise information (10565)</v>
      </c>
      <c r="C57" s="6" t="str">
        <f t="shared" si="1"/>
        <v>7.4</v>
      </c>
      <c r="D57" s="2" t="str">
        <f t="shared" si="2"/>
        <v>Manage enterprise information</v>
      </c>
      <c r="E57" s="6" t="str">
        <f t="shared" si="3"/>
        <v>10565</v>
      </c>
      <c r="F57" s="6">
        <f t="shared" si="4"/>
        <v>2</v>
      </c>
      <c r="I57" s="4">
        <v>1</v>
      </c>
    </row>
    <row r="58" spans="1:9" ht="28" x14ac:dyDescent="0.3">
      <c r="A58" s="2" t="s">
        <v>582</v>
      </c>
      <c r="B58" s="4" t="str">
        <f t="shared" si="0"/>
        <v>Develop information and content management strategies (10583)</v>
      </c>
      <c r="C58" s="6" t="str">
        <f t="shared" si="1"/>
        <v>7.4.1</v>
      </c>
      <c r="D58" s="2" t="str">
        <f t="shared" si="2"/>
        <v>Develop information and content management strategies</v>
      </c>
      <c r="E58" s="6" t="str">
        <f t="shared" si="3"/>
        <v>10583</v>
      </c>
      <c r="F58" s="6">
        <f t="shared" si="4"/>
        <v>3</v>
      </c>
      <c r="I58" s="4">
        <v>1</v>
      </c>
    </row>
    <row r="59" spans="1:9" ht="56" x14ac:dyDescent="0.3">
      <c r="A59" s="2" t="s">
        <v>583</v>
      </c>
      <c r="B59" s="4" t="str">
        <f t="shared" si="0"/>
        <v>Understand information and content management needs and the role of IT services for executing the business strategy  (10654)</v>
      </c>
      <c r="C59" s="6" t="str">
        <f t="shared" si="1"/>
        <v>7.4.1.1</v>
      </c>
      <c r="D59" s="2" t="str">
        <f t="shared" si="2"/>
        <v xml:space="preserve">Understand information and content management needs and the role of IT services for executing the business strategy </v>
      </c>
      <c r="E59" s="6" t="str">
        <f t="shared" si="3"/>
        <v>10654</v>
      </c>
      <c r="F59" s="6">
        <f t="shared" si="4"/>
        <v>4</v>
      </c>
      <c r="H59" s="4">
        <v>1</v>
      </c>
    </row>
    <row r="60" spans="1:9" ht="42" x14ac:dyDescent="0.3">
      <c r="A60" s="2" t="s">
        <v>584</v>
      </c>
      <c r="B60" s="4" t="str">
        <f t="shared" si="0"/>
        <v>Assess the information and content management implications of new technologies (10655)</v>
      </c>
      <c r="C60" s="6" t="str">
        <f t="shared" si="1"/>
        <v>7.4.1.2</v>
      </c>
      <c r="D60" s="2" t="str">
        <f t="shared" si="2"/>
        <v>Assess the information and content management implications of new technologies</v>
      </c>
      <c r="E60" s="6" t="str">
        <f t="shared" si="3"/>
        <v>10655</v>
      </c>
      <c r="F60" s="6">
        <f t="shared" si="4"/>
        <v>4</v>
      </c>
      <c r="G60" s="4">
        <v>1</v>
      </c>
    </row>
    <row r="61" spans="1:9" ht="28" x14ac:dyDescent="0.3">
      <c r="A61" s="2" t="s">
        <v>585</v>
      </c>
      <c r="B61" s="4" t="str">
        <f t="shared" si="0"/>
        <v>Identify and prioritize information and content management actions (10656)</v>
      </c>
      <c r="C61" s="6" t="str">
        <f t="shared" si="1"/>
        <v>7.4.1.3</v>
      </c>
      <c r="D61" s="2" t="str">
        <f t="shared" si="2"/>
        <v>Identify and prioritize information and content management actions</v>
      </c>
      <c r="E61" s="6" t="str">
        <f t="shared" si="3"/>
        <v>10656</v>
      </c>
      <c r="F61" s="6">
        <f t="shared" si="4"/>
        <v>4</v>
      </c>
      <c r="G61" s="4">
        <v>1</v>
      </c>
    </row>
    <row r="62" spans="1:9" ht="28" x14ac:dyDescent="0.3">
      <c r="A62" s="2" t="s">
        <v>586</v>
      </c>
      <c r="B62" s="4" t="str">
        <f t="shared" si="0"/>
        <v>Define the enterprise information architecture (10584)</v>
      </c>
      <c r="C62" s="6" t="str">
        <f t="shared" si="1"/>
        <v>7.4.2</v>
      </c>
      <c r="D62" s="2" t="str">
        <f t="shared" si="2"/>
        <v>Define the enterprise information architecture</v>
      </c>
      <c r="E62" s="6" t="str">
        <f t="shared" si="3"/>
        <v>10584</v>
      </c>
      <c r="F62" s="6">
        <f t="shared" si="4"/>
        <v>3</v>
      </c>
      <c r="G62" s="4">
        <v>1</v>
      </c>
    </row>
    <row r="63" spans="1:9" ht="56" x14ac:dyDescent="0.3">
      <c r="A63" s="2" t="s">
        <v>587</v>
      </c>
      <c r="B63" s="4" t="str">
        <f t="shared" si="0"/>
        <v>Define information elements, composite structure, logical relationships and constraints, taxonomy, and derivation rules  (10657)</v>
      </c>
      <c r="C63" s="6" t="str">
        <f t="shared" si="1"/>
        <v>7.4.2.1</v>
      </c>
      <c r="D63" s="2" t="str">
        <f t="shared" si="2"/>
        <v xml:space="preserve">Define information elements, composite structure, logical relationships and constraints, taxonomy, and derivation rules </v>
      </c>
      <c r="E63" s="6" t="str">
        <f t="shared" si="3"/>
        <v>10657</v>
      </c>
      <c r="F63" s="6">
        <f t="shared" si="4"/>
        <v>4</v>
      </c>
      <c r="G63" s="4">
        <v>1</v>
      </c>
    </row>
    <row r="64" spans="1:9" ht="28" x14ac:dyDescent="0.3">
      <c r="A64" s="2" t="s">
        <v>588</v>
      </c>
      <c r="B64" s="4" t="str">
        <f t="shared" si="0"/>
        <v>Define information access requirements  (10658)</v>
      </c>
      <c r="C64" s="6" t="str">
        <f t="shared" si="1"/>
        <v>7.4.2.2</v>
      </c>
      <c r="D64" s="2" t="str">
        <f t="shared" si="2"/>
        <v xml:space="preserve">Define information access requirements </v>
      </c>
      <c r="E64" s="6" t="str">
        <f t="shared" si="3"/>
        <v>10658</v>
      </c>
      <c r="F64" s="6">
        <f t="shared" si="4"/>
        <v>4</v>
      </c>
      <c r="G64" s="4">
        <v>1</v>
      </c>
    </row>
    <row r="65" spans="1:9" x14ac:dyDescent="0.3">
      <c r="A65" s="2" t="s">
        <v>589</v>
      </c>
      <c r="B65" s="4" t="str">
        <f t="shared" si="0"/>
        <v>Establish data custodianship (10659)</v>
      </c>
      <c r="C65" s="6" t="str">
        <f t="shared" si="1"/>
        <v>7.4.2.3</v>
      </c>
      <c r="D65" s="2" t="str">
        <f t="shared" si="2"/>
        <v>Establish data custodianship</v>
      </c>
      <c r="E65" s="6" t="str">
        <f t="shared" si="3"/>
        <v>10659</v>
      </c>
      <c r="F65" s="6">
        <f t="shared" si="4"/>
        <v>4</v>
      </c>
      <c r="H65" s="4">
        <v>1</v>
      </c>
    </row>
    <row r="66" spans="1:9" ht="28" x14ac:dyDescent="0.3">
      <c r="A66" s="2" t="s">
        <v>590</v>
      </c>
      <c r="B66" s="4" t="str">
        <f t="shared" ref="B66:B129" si="5">RIGHT(A66,LEN(A66)-FIND(" ",A66))</f>
        <v>Manage changes to content data architecture requirements (10660)</v>
      </c>
      <c r="C66" s="6" t="str">
        <f t="shared" ref="C66:C129" si="6">LEFT(A66,FIND(" ",A66)-1)</f>
        <v>7.4.2.4</v>
      </c>
      <c r="D66" s="2" t="str">
        <f t="shared" ref="D66:D129" si="7">LEFT(B66,FIND("(",B66)-2)</f>
        <v>Manage changes to content data architecture requirements</v>
      </c>
      <c r="E66" s="6" t="str">
        <f t="shared" ref="E66:E129" si="8">MID(B66,FIND("(",B66)+1,5)</f>
        <v>10660</v>
      </c>
      <c r="F66" s="6">
        <f t="shared" ref="F66:F129" si="9">INT((LEN(C66)+1)/2)</f>
        <v>4</v>
      </c>
      <c r="H66" s="4">
        <v>1</v>
      </c>
    </row>
    <row r="67" spans="1:9" x14ac:dyDescent="0.3">
      <c r="A67" s="2" t="s">
        <v>591</v>
      </c>
      <c r="B67" s="4" t="str">
        <f t="shared" si="5"/>
        <v>Manage information resources (10585)</v>
      </c>
      <c r="C67" s="6" t="str">
        <f t="shared" si="6"/>
        <v>7.4.3</v>
      </c>
      <c r="D67" s="2" t="str">
        <f t="shared" si="7"/>
        <v>Manage information resources</v>
      </c>
      <c r="E67" s="6" t="str">
        <f t="shared" si="8"/>
        <v>10585</v>
      </c>
      <c r="F67" s="6">
        <f t="shared" si="9"/>
        <v>3</v>
      </c>
      <c r="H67" s="4">
        <v>1</v>
      </c>
    </row>
    <row r="68" spans="1:9" ht="42" x14ac:dyDescent="0.3">
      <c r="A68" s="2" t="s">
        <v>592</v>
      </c>
      <c r="B68" s="4" t="str">
        <f t="shared" si="5"/>
        <v>Define the enterprise information/data policies and standards (10661)</v>
      </c>
      <c r="C68" s="6" t="str">
        <f t="shared" si="6"/>
        <v>7.4.3.1</v>
      </c>
      <c r="D68" s="2" t="str">
        <f t="shared" si="7"/>
        <v>Define the enterprise information/data policies and standards</v>
      </c>
      <c r="E68" s="6" t="str">
        <f t="shared" si="8"/>
        <v>10661</v>
      </c>
      <c r="F68" s="6">
        <f t="shared" si="9"/>
        <v>4</v>
      </c>
      <c r="H68" s="4">
        <v>1</v>
      </c>
    </row>
    <row r="69" spans="1:9" ht="28" x14ac:dyDescent="0.3">
      <c r="A69" s="2" t="s">
        <v>593</v>
      </c>
      <c r="B69" s="4" t="str">
        <f t="shared" si="5"/>
        <v>Develop and implement data and content administration (10662)</v>
      </c>
      <c r="C69" s="6" t="str">
        <f t="shared" si="6"/>
        <v>7.4.3.2</v>
      </c>
      <c r="D69" s="2" t="str">
        <f t="shared" si="7"/>
        <v>Develop and implement data and content administration</v>
      </c>
      <c r="E69" s="6" t="str">
        <f t="shared" si="8"/>
        <v>10662</v>
      </c>
      <c r="F69" s="6">
        <f t="shared" si="9"/>
        <v>4</v>
      </c>
      <c r="H69" s="4">
        <v>1</v>
      </c>
    </row>
    <row r="70" spans="1:9" ht="28" x14ac:dyDescent="0.3">
      <c r="A70" s="2" t="s">
        <v>594</v>
      </c>
      <c r="B70" s="4" t="str">
        <f t="shared" si="5"/>
        <v>Perform enterprise data and content management  (10586)</v>
      </c>
      <c r="C70" s="6" t="str">
        <f t="shared" si="6"/>
        <v>7.4.4</v>
      </c>
      <c r="D70" s="2" t="str">
        <f t="shared" si="7"/>
        <v xml:space="preserve">Perform enterprise data and content management </v>
      </c>
      <c r="E70" s="6" t="str">
        <f t="shared" si="8"/>
        <v>10586</v>
      </c>
      <c r="F70" s="6">
        <f t="shared" si="9"/>
        <v>3</v>
      </c>
      <c r="H70" s="4">
        <v>1</v>
      </c>
    </row>
    <row r="71" spans="1:9" ht="28" x14ac:dyDescent="0.3">
      <c r="A71" s="2" t="s">
        <v>595</v>
      </c>
      <c r="B71" s="4" t="str">
        <f t="shared" si="5"/>
        <v>Define sources and destinations of content data (10663)</v>
      </c>
      <c r="C71" s="6" t="str">
        <f t="shared" si="6"/>
        <v>7.4.4.1</v>
      </c>
      <c r="D71" s="2" t="str">
        <f t="shared" si="7"/>
        <v>Define sources and destinations of content data</v>
      </c>
      <c r="E71" s="6" t="str">
        <f t="shared" si="8"/>
        <v>10663</v>
      </c>
      <c r="F71" s="6">
        <f t="shared" si="9"/>
        <v>4</v>
      </c>
      <c r="H71" s="4">
        <v>1</v>
      </c>
    </row>
    <row r="72" spans="1:9" ht="28" x14ac:dyDescent="0.3">
      <c r="A72" s="2" t="s">
        <v>596</v>
      </c>
      <c r="B72" s="4" t="str">
        <f t="shared" si="5"/>
        <v>Manage technical interfaces to users of content (10664)</v>
      </c>
      <c r="C72" s="6" t="str">
        <f t="shared" si="6"/>
        <v>7.4.4.2</v>
      </c>
      <c r="D72" s="2" t="str">
        <f t="shared" si="7"/>
        <v>Manage technical interfaces to users of content</v>
      </c>
      <c r="E72" s="6" t="str">
        <f t="shared" si="8"/>
        <v>10664</v>
      </c>
      <c r="F72" s="6">
        <f t="shared" si="9"/>
        <v>4</v>
      </c>
      <c r="I72" s="4">
        <v>1</v>
      </c>
    </row>
    <row r="73" spans="1:9" ht="28" x14ac:dyDescent="0.3">
      <c r="A73" s="2" t="s">
        <v>597</v>
      </c>
      <c r="B73" s="4" t="str">
        <f t="shared" si="5"/>
        <v>Manage retention, revision, and retirement of enterprise information  (10665)</v>
      </c>
      <c r="C73" s="6" t="str">
        <f t="shared" si="6"/>
        <v>7.4.4.3</v>
      </c>
      <c r="D73" s="2" t="str">
        <f t="shared" si="7"/>
        <v xml:space="preserve">Manage retention, revision, and retirement of enterprise information </v>
      </c>
      <c r="E73" s="6" t="str">
        <f t="shared" si="8"/>
        <v>10665</v>
      </c>
      <c r="F73" s="6">
        <f t="shared" si="9"/>
        <v>4</v>
      </c>
      <c r="I73" s="4">
        <v>1</v>
      </c>
    </row>
    <row r="74" spans="1:9" ht="28" x14ac:dyDescent="0.3">
      <c r="A74" s="2" t="s">
        <v>598</v>
      </c>
      <c r="B74" s="4" t="str">
        <f t="shared" si="5"/>
        <v>Develop and maintain information technology solutions (10566)</v>
      </c>
      <c r="C74" s="6" t="str">
        <f t="shared" si="6"/>
        <v>7.5</v>
      </c>
      <c r="D74" s="2" t="str">
        <f t="shared" si="7"/>
        <v>Develop and maintain information technology solutions</v>
      </c>
      <c r="E74" s="6" t="str">
        <f t="shared" si="8"/>
        <v>10566</v>
      </c>
      <c r="F74" s="6">
        <f t="shared" si="9"/>
        <v>2</v>
      </c>
      <c r="I74" s="4">
        <v>1</v>
      </c>
    </row>
    <row r="75" spans="1:9" x14ac:dyDescent="0.3">
      <c r="A75" s="2" t="s">
        <v>599</v>
      </c>
      <c r="B75" s="4" t="str">
        <f t="shared" si="5"/>
        <v>Develop the IT development strategy (10587)</v>
      </c>
      <c r="C75" s="6" t="str">
        <f t="shared" si="6"/>
        <v>7.5.1</v>
      </c>
      <c r="D75" s="2" t="str">
        <f t="shared" si="7"/>
        <v>Develop the IT development strategy</v>
      </c>
      <c r="E75" s="6" t="str">
        <f t="shared" si="8"/>
        <v>10587</v>
      </c>
      <c r="F75" s="6">
        <f t="shared" si="9"/>
        <v>3</v>
      </c>
      <c r="I75" s="4">
        <v>1</v>
      </c>
    </row>
    <row r="76" spans="1:9" ht="28" x14ac:dyDescent="0.3">
      <c r="A76" s="2" t="s">
        <v>600</v>
      </c>
      <c r="B76" s="4" t="str">
        <f t="shared" si="5"/>
        <v>Establish sourcing strategy for IT development (10666)</v>
      </c>
      <c r="C76" s="6" t="str">
        <f t="shared" si="6"/>
        <v>7.5.1.1</v>
      </c>
      <c r="D76" s="2" t="str">
        <f t="shared" si="7"/>
        <v>Establish sourcing strategy for IT development</v>
      </c>
      <c r="E76" s="6" t="str">
        <f t="shared" si="8"/>
        <v>10666</v>
      </c>
      <c r="F76" s="6">
        <f t="shared" si="9"/>
        <v>4</v>
      </c>
      <c r="I76" s="4">
        <v>1</v>
      </c>
    </row>
    <row r="77" spans="1:9" ht="28" x14ac:dyDescent="0.3">
      <c r="A77" s="2" t="s">
        <v>601</v>
      </c>
      <c r="B77" s="4" t="str">
        <f t="shared" si="5"/>
        <v>Define development processes, methodologies, and tools standards (10667)</v>
      </c>
      <c r="C77" s="6" t="str">
        <f t="shared" si="6"/>
        <v>7.5.1.2</v>
      </c>
      <c r="D77" s="2" t="str">
        <f t="shared" si="7"/>
        <v>Define development processes, methodologies, and tools standards</v>
      </c>
      <c r="E77" s="6" t="str">
        <f t="shared" si="8"/>
        <v>10667</v>
      </c>
      <c r="F77" s="6">
        <f t="shared" si="9"/>
        <v>4</v>
      </c>
      <c r="H77" s="4">
        <v>1</v>
      </c>
    </row>
    <row r="78" spans="1:9" ht="28" x14ac:dyDescent="0.3">
      <c r="A78" s="2" t="s">
        <v>602</v>
      </c>
      <c r="B78" s="4" t="str">
        <f t="shared" si="5"/>
        <v>Select development methodologies and tools (10668)</v>
      </c>
      <c r="C78" s="6" t="str">
        <f t="shared" si="6"/>
        <v>7.5.1.3</v>
      </c>
      <c r="D78" s="2" t="str">
        <f t="shared" si="7"/>
        <v>Select development methodologies and tools</v>
      </c>
      <c r="E78" s="6" t="str">
        <f t="shared" si="8"/>
        <v>10668</v>
      </c>
      <c r="F78" s="6">
        <f t="shared" si="9"/>
        <v>4</v>
      </c>
      <c r="H78" s="4">
        <v>1</v>
      </c>
    </row>
    <row r="79" spans="1:9" ht="28" x14ac:dyDescent="0.3">
      <c r="A79" s="2" t="s">
        <v>603</v>
      </c>
      <c r="B79" s="4" t="str">
        <f t="shared" si="5"/>
        <v>Perform IT services and solutions life cycle planning  (10588)</v>
      </c>
      <c r="C79" s="6" t="str">
        <f t="shared" si="6"/>
        <v>7.5.2</v>
      </c>
      <c r="D79" s="2" t="str">
        <f t="shared" si="7"/>
        <v xml:space="preserve">Perform IT services and solutions life cycle planning </v>
      </c>
      <c r="E79" s="6" t="str">
        <f t="shared" si="8"/>
        <v>10588</v>
      </c>
      <c r="F79" s="6">
        <f t="shared" si="9"/>
        <v>3</v>
      </c>
      <c r="H79" s="4">
        <v>1</v>
      </c>
    </row>
    <row r="80" spans="1:9" ht="28" x14ac:dyDescent="0.3">
      <c r="A80" s="2" t="s">
        <v>604</v>
      </c>
      <c r="B80" s="4" t="str">
        <f t="shared" si="5"/>
        <v>Plan development of new requirements  (10669)</v>
      </c>
      <c r="C80" s="6" t="str">
        <f t="shared" si="6"/>
        <v>7.5.2.1</v>
      </c>
      <c r="D80" s="2" t="str">
        <f t="shared" si="7"/>
        <v xml:space="preserve">Plan development of new requirements </v>
      </c>
      <c r="E80" s="6" t="str">
        <f t="shared" si="8"/>
        <v>10669</v>
      </c>
      <c r="F80" s="6">
        <f t="shared" si="9"/>
        <v>4</v>
      </c>
      <c r="H80" s="4">
        <v>1</v>
      </c>
    </row>
    <row r="81" spans="1:9" ht="28" x14ac:dyDescent="0.3">
      <c r="A81" s="2" t="s">
        <v>605</v>
      </c>
      <c r="B81" s="4" t="str">
        <f t="shared" si="5"/>
        <v>Plan development of feature and functionality enhancement (10670)</v>
      </c>
      <c r="C81" s="6" t="str">
        <f t="shared" si="6"/>
        <v>7.5.2.2</v>
      </c>
      <c r="D81" s="2" t="str">
        <f t="shared" si="7"/>
        <v>Plan development of feature and functionality enhancement</v>
      </c>
      <c r="E81" s="6" t="str">
        <f t="shared" si="8"/>
        <v>10670</v>
      </c>
      <c r="F81" s="6">
        <f t="shared" si="9"/>
        <v>4</v>
      </c>
      <c r="H81" s="4">
        <v>1</v>
      </c>
    </row>
    <row r="82" spans="1:9" ht="28" x14ac:dyDescent="0.3">
      <c r="A82" s="2" t="s">
        <v>606</v>
      </c>
      <c r="B82" s="4" t="str">
        <f t="shared" si="5"/>
        <v>Develop life cycle plan for IT services and solutions (10671)</v>
      </c>
      <c r="C82" s="6" t="str">
        <f t="shared" si="6"/>
        <v>7.5.2.3</v>
      </c>
      <c r="D82" s="2" t="str">
        <f t="shared" si="7"/>
        <v>Develop life cycle plan for IT services and solutions</v>
      </c>
      <c r="E82" s="6" t="str">
        <f t="shared" si="8"/>
        <v>10671</v>
      </c>
      <c r="F82" s="6">
        <f t="shared" si="9"/>
        <v>4</v>
      </c>
      <c r="H82" s="4">
        <v>1</v>
      </c>
    </row>
    <row r="83" spans="1:9" ht="28" x14ac:dyDescent="0.3">
      <c r="A83" s="2" t="s">
        <v>607</v>
      </c>
      <c r="B83" s="4" t="str">
        <f t="shared" si="5"/>
        <v>Develop and maintain IT services and solutions architecture (10589)</v>
      </c>
      <c r="C83" s="6" t="str">
        <f t="shared" si="6"/>
        <v>7.5.3</v>
      </c>
      <c r="D83" s="2" t="str">
        <f t="shared" si="7"/>
        <v>Develop and maintain IT services and solutions architecture</v>
      </c>
      <c r="E83" s="6" t="str">
        <f t="shared" si="8"/>
        <v>10589</v>
      </c>
      <c r="F83" s="6">
        <f t="shared" si="9"/>
        <v>3</v>
      </c>
      <c r="H83" s="4">
        <v>1</v>
      </c>
      <c r="I83" s="4" t="s">
        <v>1571</v>
      </c>
    </row>
    <row r="84" spans="1:9" ht="28" x14ac:dyDescent="0.3">
      <c r="A84" s="2" t="s">
        <v>608</v>
      </c>
      <c r="B84" s="4" t="str">
        <f t="shared" si="5"/>
        <v>Create IT services and solutions architecture  (10672)</v>
      </c>
      <c r="C84" s="6" t="str">
        <f t="shared" si="6"/>
        <v>7.5.3.1</v>
      </c>
      <c r="D84" s="2" t="str">
        <f t="shared" si="7"/>
        <v xml:space="preserve">Create IT services and solutions architecture </v>
      </c>
      <c r="E84" s="6" t="str">
        <f t="shared" si="8"/>
        <v>10672</v>
      </c>
      <c r="F84" s="6">
        <f t="shared" si="9"/>
        <v>4</v>
      </c>
      <c r="H84" s="4">
        <v>1</v>
      </c>
    </row>
    <row r="85" spans="1:9" ht="28" x14ac:dyDescent="0.3">
      <c r="A85" s="2" t="s">
        <v>609</v>
      </c>
      <c r="B85" s="4" t="str">
        <f t="shared" si="5"/>
        <v>Revise IT services and solutions architecture  (10673)</v>
      </c>
      <c r="C85" s="6" t="str">
        <f t="shared" si="6"/>
        <v>7.5.3.2</v>
      </c>
      <c r="D85" s="2" t="str">
        <f t="shared" si="7"/>
        <v xml:space="preserve">Revise IT services and solutions architecture </v>
      </c>
      <c r="E85" s="6" t="str">
        <f t="shared" si="8"/>
        <v>10673</v>
      </c>
      <c r="F85" s="6">
        <f t="shared" si="9"/>
        <v>4</v>
      </c>
      <c r="H85" s="4">
        <v>1</v>
      </c>
    </row>
    <row r="86" spans="1:9" ht="28" x14ac:dyDescent="0.3">
      <c r="A86" s="2" t="s">
        <v>610</v>
      </c>
      <c r="B86" s="4" t="str">
        <f t="shared" si="5"/>
        <v>Retire IT services and solutions architecture  (10674)</v>
      </c>
      <c r="C86" s="6" t="str">
        <f t="shared" si="6"/>
        <v>7.5.3.3</v>
      </c>
      <c r="D86" s="2" t="str">
        <f t="shared" si="7"/>
        <v xml:space="preserve">Retire IT services and solutions architecture </v>
      </c>
      <c r="E86" s="6" t="str">
        <f t="shared" si="8"/>
        <v>10674</v>
      </c>
      <c r="F86" s="6">
        <f t="shared" si="9"/>
        <v>4</v>
      </c>
      <c r="H86" s="4">
        <v>1</v>
      </c>
    </row>
    <row r="87" spans="1:9" x14ac:dyDescent="0.3">
      <c r="A87" s="2" t="s">
        <v>611</v>
      </c>
      <c r="B87" s="4" t="str">
        <f t="shared" si="5"/>
        <v>Create IT services and solutions (10590)</v>
      </c>
      <c r="C87" s="6" t="str">
        <f t="shared" si="6"/>
        <v>7.5.4</v>
      </c>
      <c r="D87" s="2" t="str">
        <f t="shared" si="7"/>
        <v>Create IT services and solutions</v>
      </c>
      <c r="E87" s="6" t="str">
        <f t="shared" si="8"/>
        <v>10590</v>
      </c>
      <c r="F87" s="6">
        <f t="shared" si="9"/>
        <v>3</v>
      </c>
      <c r="H87" s="4">
        <v>1</v>
      </c>
    </row>
    <row r="88" spans="1:9" x14ac:dyDescent="0.3">
      <c r="A88" s="2" t="s">
        <v>612</v>
      </c>
      <c r="B88" s="4" t="str">
        <f t="shared" si="5"/>
        <v>Understand confirmed requirements (10675)</v>
      </c>
      <c r="C88" s="6" t="str">
        <f t="shared" si="6"/>
        <v>7.5.4.1</v>
      </c>
      <c r="D88" s="2" t="str">
        <f t="shared" si="7"/>
        <v>Understand confirmed requirements</v>
      </c>
      <c r="E88" s="6" t="str">
        <f t="shared" si="8"/>
        <v>10675</v>
      </c>
      <c r="F88" s="6">
        <f t="shared" si="9"/>
        <v>4</v>
      </c>
      <c r="H88" s="4">
        <v>1</v>
      </c>
    </row>
    <row r="89" spans="1:9" x14ac:dyDescent="0.3">
      <c r="A89" s="2" t="s">
        <v>613</v>
      </c>
      <c r="B89" s="4" t="str">
        <f t="shared" si="5"/>
        <v>Design IT services and solutions (10676)</v>
      </c>
      <c r="C89" s="6" t="str">
        <f t="shared" si="6"/>
        <v>7.5.4.2</v>
      </c>
      <c r="D89" s="2" t="str">
        <f t="shared" si="7"/>
        <v>Design IT services and solutions</v>
      </c>
      <c r="E89" s="6" t="str">
        <f t="shared" si="8"/>
        <v>10676</v>
      </c>
      <c r="F89" s="6">
        <f t="shared" si="9"/>
        <v>4</v>
      </c>
      <c r="G89" s="4">
        <v>1</v>
      </c>
    </row>
    <row r="90" spans="1:9" ht="28" x14ac:dyDescent="0.3">
      <c r="A90" s="2" t="s">
        <v>614</v>
      </c>
      <c r="B90" s="4" t="str">
        <f t="shared" si="5"/>
        <v>Acquire/Develop IT service/solution components (10677)</v>
      </c>
      <c r="C90" s="6" t="str">
        <f t="shared" si="6"/>
        <v>7.5.4.3</v>
      </c>
      <c r="D90" s="2" t="str">
        <f t="shared" si="7"/>
        <v>Acquire/Develop IT service/solution components</v>
      </c>
      <c r="E90" s="6" t="str">
        <f t="shared" si="8"/>
        <v>10677</v>
      </c>
      <c r="F90" s="6">
        <f t="shared" si="9"/>
        <v>4</v>
      </c>
      <c r="H90" s="4">
        <v>1</v>
      </c>
    </row>
    <row r="91" spans="1:9" ht="28" x14ac:dyDescent="0.3">
      <c r="A91" s="2" t="s">
        <v>615</v>
      </c>
      <c r="B91" s="4" t="str">
        <f t="shared" si="5"/>
        <v>Train services and solutions resources  (10678)</v>
      </c>
      <c r="C91" s="6" t="str">
        <f t="shared" si="6"/>
        <v>7.5.4.4</v>
      </c>
      <c r="D91" s="2" t="str">
        <f t="shared" si="7"/>
        <v xml:space="preserve">Train services and solutions resources </v>
      </c>
      <c r="E91" s="6" t="str">
        <f t="shared" si="8"/>
        <v>10678</v>
      </c>
      <c r="F91" s="6">
        <f t="shared" si="9"/>
        <v>4</v>
      </c>
      <c r="H91" s="4">
        <v>1</v>
      </c>
    </row>
    <row r="92" spans="1:9" x14ac:dyDescent="0.3">
      <c r="A92" s="2" t="s">
        <v>616</v>
      </c>
      <c r="B92" s="4" t="str">
        <f t="shared" si="5"/>
        <v>Test IT services/solutions (10679)</v>
      </c>
      <c r="C92" s="6" t="str">
        <f t="shared" si="6"/>
        <v>7.5.4.5</v>
      </c>
      <c r="D92" s="2" t="str">
        <f t="shared" si="7"/>
        <v>Test IT services/solutions</v>
      </c>
      <c r="E92" s="6" t="str">
        <f t="shared" si="8"/>
        <v>10679</v>
      </c>
      <c r="F92" s="6">
        <f t="shared" si="9"/>
        <v>4</v>
      </c>
      <c r="H92" s="4">
        <v>1</v>
      </c>
    </row>
    <row r="93" spans="1:9" x14ac:dyDescent="0.3">
      <c r="A93" s="2" t="s">
        <v>617</v>
      </c>
      <c r="B93" s="4" t="str">
        <f t="shared" si="5"/>
        <v>Confirm customer acceptance (10680)</v>
      </c>
      <c r="C93" s="6" t="str">
        <f t="shared" si="6"/>
        <v>7.5.4.6</v>
      </c>
      <c r="D93" s="2" t="str">
        <f t="shared" si="7"/>
        <v>Confirm customer acceptance</v>
      </c>
      <c r="E93" s="6" t="str">
        <f t="shared" si="8"/>
        <v>10680</v>
      </c>
      <c r="F93" s="6">
        <f t="shared" si="9"/>
        <v>4</v>
      </c>
      <c r="H93" s="4">
        <v>1</v>
      </c>
      <c r="I93" s="4" t="s">
        <v>1578</v>
      </c>
    </row>
    <row r="94" spans="1:9" x14ac:dyDescent="0.3">
      <c r="A94" s="2" t="s">
        <v>618</v>
      </c>
      <c r="B94" s="4" t="str">
        <f t="shared" si="5"/>
        <v>Maintain IT services and solutions (10591)</v>
      </c>
      <c r="C94" s="6" t="str">
        <f t="shared" si="6"/>
        <v>7.5.5</v>
      </c>
      <c r="D94" s="2" t="str">
        <f t="shared" si="7"/>
        <v>Maintain IT services and solutions</v>
      </c>
      <c r="E94" s="6" t="str">
        <f t="shared" si="8"/>
        <v>10591</v>
      </c>
      <c r="F94" s="6">
        <f t="shared" si="9"/>
        <v>3</v>
      </c>
      <c r="I94" s="4">
        <v>1</v>
      </c>
    </row>
    <row r="95" spans="1:9" ht="28" x14ac:dyDescent="0.3">
      <c r="A95" s="2" t="s">
        <v>619</v>
      </c>
      <c r="B95" s="4" t="str">
        <f t="shared" si="5"/>
        <v>Understand upkeep/enhance requirements and defect analysis (10681)</v>
      </c>
      <c r="C95" s="6" t="str">
        <f t="shared" si="6"/>
        <v>7.5.5.1</v>
      </c>
      <c r="D95" s="2" t="str">
        <f t="shared" si="7"/>
        <v>Understand upkeep/enhance requirements and defect analysis</v>
      </c>
      <c r="E95" s="6" t="str">
        <f t="shared" si="8"/>
        <v>10681</v>
      </c>
      <c r="F95" s="6">
        <f t="shared" si="9"/>
        <v>4</v>
      </c>
      <c r="H95" s="4">
        <v>1</v>
      </c>
    </row>
    <row r="96" spans="1:9" ht="28" x14ac:dyDescent="0.3">
      <c r="A96" s="2" t="s">
        <v>620</v>
      </c>
      <c r="B96" s="4" t="str">
        <f t="shared" si="5"/>
        <v>Design change to existing IT service/solution (10682)</v>
      </c>
      <c r="C96" s="6" t="str">
        <f t="shared" si="6"/>
        <v>7.5.5.2</v>
      </c>
      <c r="D96" s="2" t="str">
        <f t="shared" si="7"/>
        <v>Design change to existing IT service/solution</v>
      </c>
      <c r="E96" s="6" t="str">
        <f t="shared" si="8"/>
        <v>10682</v>
      </c>
      <c r="F96" s="6">
        <f t="shared" si="9"/>
        <v>4</v>
      </c>
      <c r="G96" s="4">
        <v>1</v>
      </c>
    </row>
    <row r="97" spans="1:8" ht="28" x14ac:dyDescent="0.3">
      <c r="A97" s="2" t="s">
        <v>621</v>
      </c>
      <c r="B97" s="4" t="str">
        <f t="shared" si="5"/>
        <v>Acquire/Develop changed IT service/solution component (10683)</v>
      </c>
      <c r="C97" s="6" t="str">
        <f t="shared" si="6"/>
        <v>7.5.5.3</v>
      </c>
      <c r="D97" s="2" t="str">
        <f t="shared" si="7"/>
        <v>Acquire/Develop changed IT service/solution component</v>
      </c>
      <c r="E97" s="6" t="str">
        <f t="shared" si="8"/>
        <v>10683</v>
      </c>
      <c r="F97" s="6">
        <f t="shared" si="9"/>
        <v>4</v>
      </c>
      <c r="H97" s="4">
        <v>1</v>
      </c>
    </row>
    <row r="98" spans="1:8" x14ac:dyDescent="0.3">
      <c r="A98" s="2" t="s">
        <v>622</v>
      </c>
      <c r="B98" s="4" t="str">
        <f t="shared" si="5"/>
        <v>Test IT service/solution change (10684)</v>
      </c>
      <c r="C98" s="6" t="str">
        <f t="shared" si="6"/>
        <v>7.5.5.4</v>
      </c>
      <c r="D98" s="2" t="str">
        <f t="shared" si="7"/>
        <v>Test IT service/solution change</v>
      </c>
      <c r="E98" s="6" t="str">
        <f t="shared" si="8"/>
        <v>10684</v>
      </c>
      <c r="F98" s="6">
        <f t="shared" si="9"/>
        <v>4</v>
      </c>
      <c r="H98" s="4">
        <v>1</v>
      </c>
    </row>
    <row r="99" spans="1:8" x14ac:dyDescent="0.3">
      <c r="A99" s="2" t="s">
        <v>623</v>
      </c>
      <c r="B99" s="4" t="str">
        <f t="shared" si="5"/>
        <v>Retire solutions and services (10685)</v>
      </c>
      <c r="C99" s="6" t="str">
        <f t="shared" si="6"/>
        <v>7.5.5.5</v>
      </c>
      <c r="D99" s="2" t="str">
        <f t="shared" si="7"/>
        <v>Retire solutions and services</v>
      </c>
      <c r="E99" s="6" t="str">
        <f t="shared" si="8"/>
        <v>10685</v>
      </c>
      <c r="F99" s="6">
        <f t="shared" si="9"/>
        <v>4</v>
      </c>
      <c r="H99" s="4">
        <v>1</v>
      </c>
    </row>
    <row r="100" spans="1:8" ht="28" x14ac:dyDescent="0.3">
      <c r="A100" s="2" t="s">
        <v>624</v>
      </c>
      <c r="B100" s="4" t="str">
        <f t="shared" si="5"/>
        <v>Deploy information technology solutions (10567)</v>
      </c>
      <c r="C100" s="6" t="str">
        <f t="shared" si="6"/>
        <v>7.6</v>
      </c>
      <c r="D100" s="2" t="str">
        <f t="shared" si="7"/>
        <v>Deploy information technology solutions</v>
      </c>
      <c r="E100" s="6" t="str">
        <f t="shared" si="8"/>
        <v>10567</v>
      </c>
      <c r="F100" s="6">
        <f t="shared" si="9"/>
        <v>2</v>
      </c>
      <c r="H100" s="4">
        <v>1</v>
      </c>
    </row>
    <row r="101" spans="1:8" x14ac:dyDescent="0.3">
      <c r="A101" s="2" t="s">
        <v>625</v>
      </c>
      <c r="B101" s="4" t="str">
        <f t="shared" si="5"/>
        <v>Develop the IT deployment strategy (10592)</v>
      </c>
      <c r="C101" s="6" t="str">
        <f t="shared" si="6"/>
        <v>7.6.1</v>
      </c>
      <c r="D101" s="2" t="str">
        <f t="shared" si="7"/>
        <v>Develop the IT deployment strategy</v>
      </c>
      <c r="E101" s="6" t="str">
        <f t="shared" si="8"/>
        <v>10592</v>
      </c>
      <c r="F101" s="6">
        <f t="shared" si="9"/>
        <v>3</v>
      </c>
      <c r="H101" s="4">
        <v>1</v>
      </c>
    </row>
    <row r="102" spans="1:8" ht="28" x14ac:dyDescent="0.3">
      <c r="A102" s="2" t="s">
        <v>626</v>
      </c>
      <c r="B102" s="4" t="str">
        <f t="shared" si="5"/>
        <v>Establish IT services and solutions change policies (10686)</v>
      </c>
      <c r="C102" s="6" t="str">
        <f t="shared" si="6"/>
        <v>7.6.1.1</v>
      </c>
      <c r="D102" s="2" t="str">
        <f t="shared" si="7"/>
        <v>Establish IT services and solutions change policies</v>
      </c>
      <c r="E102" s="6" t="str">
        <f t="shared" si="8"/>
        <v>10686</v>
      </c>
      <c r="F102" s="6">
        <f t="shared" si="9"/>
        <v>4</v>
      </c>
      <c r="H102" s="4">
        <v>1</v>
      </c>
    </row>
    <row r="103" spans="1:8" ht="28" x14ac:dyDescent="0.3">
      <c r="A103" s="2" t="s">
        <v>627</v>
      </c>
      <c r="B103" s="4" t="str">
        <f t="shared" si="5"/>
        <v>Define deployment process, procedures, and tools standards (10687)</v>
      </c>
      <c r="C103" s="6" t="str">
        <f t="shared" si="6"/>
        <v>7.6.1.2</v>
      </c>
      <c r="D103" s="2" t="str">
        <f t="shared" si="7"/>
        <v>Define deployment process, procedures, and tools standards</v>
      </c>
      <c r="E103" s="6" t="str">
        <f t="shared" si="8"/>
        <v>10687</v>
      </c>
      <c r="F103" s="6">
        <f t="shared" si="9"/>
        <v>4</v>
      </c>
      <c r="H103" s="4">
        <v>1</v>
      </c>
    </row>
    <row r="104" spans="1:8" ht="28" x14ac:dyDescent="0.3">
      <c r="A104" s="2" t="s">
        <v>628</v>
      </c>
      <c r="B104" s="4" t="str">
        <f t="shared" si="5"/>
        <v>Select deployment methodologies and tools  (10688)</v>
      </c>
      <c r="C104" s="6" t="str">
        <f t="shared" si="6"/>
        <v>7.6.1.3</v>
      </c>
      <c r="D104" s="2" t="str">
        <f t="shared" si="7"/>
        <v xml:space="preserve">Select deployment methodologies and tools </v>
      </c>
      <c r="E104" s="6" t="str">
        <f t="shared" si="8"/>
        <v>10688</v>
      </c>
      <c r="F104" s="6">
        <f t="shared" si="9"/>
        <v>4</v>
      </c>
      <c r="H104" s="4">
        <v>1</v>
      </c>
    </row>
    <row r="105" spans="1:8" x14ac:dyDescent="0.3">
      <c r="A105" s="2" t="s">
        <v>629</v>
      </c>
      <c r="B105" s="4" t="str">
        <f t="shared" si="5"/>
        <v>Plan and implement changes (10593)</v>
      </c>
      <c r="C105" s="6" t="str">
        <f t="shared" si="6"/>
        <v>7.6.2</v>
      </c>
      <c r="D105" s="2" t="str">
        <f t="shared" si="7"/>
        <v>Plan and implement changes</v>
      </c>
      <c r="E105" s="6" t="str">
        <f t="shared" si="8"/>
        <v>10593</v>
      </c>
      <c r="F105" s="6">
        <f t="shared" si="9"/>
        <v>3</v>
      </c>
      <c r="H105" s="4">
        <v>1</v>
      </c>
    </row>
    <row r="106" spans="1:8" x14ac:dyDescent="0.3">
      <c r="A106" s="2" t="s">
        <v>630</v>
      </c>
      <c r="B106" s="4" t="str">
        <f t="shared" si="5"/>
        <v>Plan change deployment (10689)</v>
      </c>
      <c r="C106" s="6" t="str">
        <f t="shared" si="6"/>
        <v>7.6.2.1</v>
      </c>
      <c r="D106" s="2" t="str">
        <f t="shared" si="7"/>
        <v>Plan change deployment</v>
      </c>
      <c r="E106" s="6" t="str">
        <f t="shared" si="8"/>
        <v>10689</v>
      </c>
      <c r="F106" s="6">
        <f t="shared" si="9"/>
        <v>4</v>
      </c>
      <c r="H106" s="4">
        <v>1</v>
      </c>
    </row>
    <row r="107" spans="1:8" ht="28" x14ac:dyDescent="0.3">
      <c r="A107" s="2" t="s">
        <v>631</v>
      </c>
      <c r="B107" s="4" t="str">
        <f t="shared" si="5"/>
        <v>Communicate changes to stakeholders  (10690)</v>
      </c>
      <c r="C107" s="6" t="str">
        <f t="shared" si="6"/>
        <v>7.6.2.2</v>
      </c>
      <c r="D107" s="2" t="str">
        <f t="shared" si="7"/>
        <v xml:space="preserve">Communicate changes to stakeholders </v>
      </c>
      <c r="E107" s="6" t="str">
        <f t="shared" si="8"/>
        <v>10690</v>
      </c>
      <c r="F107" s="6">
        <f t="shared" si="9"/>
        <v>4</v>
      </c>
      <c r="H107" s="4">
        <v>1</v>
      </c>
    </row>
    <row r="108" spans="1:8" x14ac:dyDescent="0.3">
      <c r="A108" s="2" t="s">
        <v>632</v>
      </c>
      <c r="B108" s="4" t="str">
        <f t="shared" si="5"/>
        <v>Administer change schedule (10691)</v>
      </c>
      <c r="C108" s="6" t="str">
        <f t="shared" si="6"/>
        <v>7.6.2.3</v>
      </c>
      <c r="D108" s="2" t="str">
        <f t="shared" si="7"/>
        <v>Administer change schedule</v>
      </c>
      <c r="E108" s="6" t="str">
        <f t="shared" si="8"/>
        <v>10691</v>
      </c>
      <c r="F108" s="6">
        <f t="shared" si="9"/>
        <v>4</v>
      </c>
      <c r="H108" s="4">
        <v>1</v>
      </c>
    </row>
    <row r="109" spans="1:8" x14ac:dyDescent="0.3">
      <c r="A109" s="2" t="s">
        <v>633</v>
      </c>
      <c r="B109" s="4" t="str">
        <f t="shared" si="5"/>
        <v>Train impacted users (10692)</v>
      </c>
      <c r="C109" s="6" t="str">
        <f t="shared" si="6"/>
        <v>7.6.2.4</v>
      </c>
      <c r="D109" s="2" t="str">
        <f t="shared" si="7"/>
        <v>Train impacted users</v>
      </c>
      <c r="E109" s="6" t="str">
        <f t="shared" si="8"/>
        <v>10692</v>
      </c>
      <c r="F109" s="6">
        <f t="shared" si="9"/>
        <v>4</v>
      </c>
      <c r="H109" s="4">
        <v>1</v>
      </c>
    </row>
    <row r="110" spans="1:8" x14ac:dyDescent="0.3">
      <c r="A110" s="2" t="s">
        <v>634</v>
      </c>
      <c r="B110" s="4" t="str">
        <f t="shared" si="5"/>
        <v>Distribute and install change (10693)</v>
      </c>
      <c r="C110" s="6" t="str">
        <f t="shared" si="6"/>
        <v>7.6.2.5</v>
      </c>
      <c r="D110" s="2" t="str">
        <f t="shared" si="7"/>
        <v>Distribute and install change</v>
      </c>
      <c r="E110" s="6" t="str">
        <f t="shared" si="8"/>
        <v>10693</v>
      </c>
      <c r="F110" s="6">
        <f t="shared" si="9"/>
        <v>4</v>
      </c>
      <c r="H110" s="4">
        <v>1</v>
      </c>
    </row>
    <row r="111" spans="1:8" x14ac:dyDescent="0.3">
      <c r="A111" s="2" t="s">
        <v>635</v>
      </c>
      <c r="B111" s="4" t="str">
        <f t="shared" si="5"/>
        <v>Verify change (10694)</v>
      </c>
      <c r="C111" s="6" t="str">
        <f t="shared" si="6"/>
        <v>7.6.2.6</v>
      </c>
      <c r="D111" s="2" t="str">
        <f t="shared" si="7"/>
        <v>Verify change</v>
      </c>
      <c r="E111" s="6" t="str">
        <f t="shared" si="8"/>
        <v>10694</v>
      </c>
      <c r="F111" s="6">
        <f t="shared" si="9"/>
        <v>4</v>
      </c>
      <c r="H111" s="4">
        <v>1</v>
      </c>
    </row>
    <row r="112" spans="1:8" x14ac:dyDescent="0.3">
      <c r="A112" s="2" t="s">
        <v>636</v>
      </c>
      <c r="B112" s="4" t="str">
        <f t="shared" si="5"/>
        <v>Plan and manage releases (10594)</v>
      </c>
      <c r="C112" s="6" t="str">
        <f t="shared" si="6"/>
        <v>7.6.3</v>
      </c>
      <c r="D112" s="2" t="str">
        <f t="shared" si="7"/>
        <v>Plan and manage releases</v>
      </c>
      <c r="E112" s="6" t="str">
        <f t="shared" si="8"/>
        <v>10594</v>
      </c>
      <c r="F112" s="6">
        <f t="shared" si="9"/>
        <v>3</v>
      </c>
      <c r="H112" s="4">
        <v>1</v>
      </c>
    </row>
    <row r="113" spans="1:9" ht="28" x14ac:dyDescent="0.3">
      <c r="A113" s="2" t="s">
        <v>637</v>
      </c>
      <c r="B113" s="4" t="str">
        <f t="shared" si="5"/>
        <v>Understand and coordinate release design and acceptance (10695)</v>
      </c>
      <c r="C113" s="6" t="str">
        <f t="shared" si="6"/>
        <v>7.6.3.1</v>
      </c>
      <c r="D113" s="2" t="str">
        <f t="shared" si="7"/>
        <v>Understand and coordinate release design and acceptance</v>
      </c>
      <c r="E113" s="6" t="str">
        <f t="shared" si="8"/>
        <v>10695</v>
      </c>
      <c r="F113" s="6">
        <f t="shared" si="9"/>
        <v>4</v>
      </c>
      <c r="G113" s="4">
        <v>1</v>
      </c>
    </row>
    <row r="114" spans="1:9" x14ac:dyDescent="0.3">
      <c r="A114" s="2" t="s">
        <v>638</v>
      </c>
      <c r="B114" s="4" t="str">
        <f t="shared" si="5"/>
        <v>Plan release rollout (10696)</v>
      </c>
      <c r="C114" s="6" t="str">
        <f t="shared" si="6"/>
        <v>7.6.3.2</v>
      </c>
      <c r="D114" s="2" t="str">
        <f t="shared" si="7"/>
        <v>Plan release rollout</v>
      </c>
      <c r="E114" s="6" t="str">
        <f t="shared" si="8"/>
        <v>10696</v>
      </c>
      <c r="F114" s="6">
        <f t="shared" si="9"/>
        <v>4</v>
      </c>
      <c r="H114" s="4">
        <v>1</v>
      </c>
    </row>
    <row r="115" spans="1:9" x14ac:dyDescent="0.3">
      <c r="A115" s="2" t="s">
        <v>639</v>
      </c>
      <c r="B115" s="4" t="str">
        <f t="shared" si="5"/>
        <v>Distribute and install release (10697)</v>
      </c>
      <c r="C115" s="6" t="str">
        <f t="shared" si="6"/>
        <v>7.6.3.3</v>
      </c>
      <c r="D115" s="2" t="str">
        <f t="shared" si="7"/>
        <v>Distribute and install release</v>
      </c>
      <c r="E115" s="6" t="str">
        <f t="shared" si="8"/>
        <v>10697</v>
      </c>
      <c r="F115" s="6">
        <f t="shared" si="9"/>
        <v>4</v>
      </c>
      <c r="H115" s="4">
        <v>1</v>
      </c>
    </row>
    <row r="116" spans="1:9" x14ac:dyDescent="0.3">
      <c r="A116" s="2" t="s">
        <v>640</v>
      </c>
      <c r="B116" s="4" t="str">
        <f t="shared" si="5"/>
        <v>Verify release (10698)</v>
      </c>
      <c r="C116" s="6" t="str">
        <f t="shared" si="6"/>
        <v>7.6.3.4</v>
      </c>
      <c r="D116" s="2" t="str">
        <f t="shared" si="7"/>
        <v>Verify release</v>
      </c>
      <c r="E116" s="6" t="str">
        <f t="shared" si="8"/>
        <v>10698</v>
      </c>
      <c r="F116" s="6">
        <f t="shared" si="9"/>
        <v>4</v>
      </c>
      <c r="H116" s="4" t="s">
        <v>1571</v>
      </c>
      <c r="I116" s="4">
        <v>1</v>
      </c>
    </row>
    <row r="117" spans="1:9" ht="28" x14ac:dyDescent="0.3">
      <c r="A117" s="2" t="s">
        <v>641</v>
      </c>
      <c r="B117" s="4" t="str">
        <f t="shared" si="5"/>
        <v>Deliver and support information technology services  (10568)</v>
      </c>
      <c r="C117" s="6" t="str">
        <f t="shared" si="6"/>
        <v>7.7</v>
      </c>
      <c r="D117" s="2" t="str">
        <f t="shared" si="7"/>
        <v xml:space="preserve">Deliver and support information technology services </v>
      </c>
      <c r="E117" s="6" t="str">
        <f t="shared" si="8"/>
        <v>10568</v>
      </c>
      <c r="F117" s="6">
        <f t="shared" si="9"/>
        <v>2</v>
      </c>
      <c r="I117" s="4">
        <v>1</v>
      </c>
    </row>
    <row r="118" spans="1:9" ht="28" x14ac:dyDescent="0.3">
      <c r="A118" s="2" t="s">
        <v>642</v>
      </c>
      <c r="B118" s="4" t="str">
        <f t="shared" si="5"/>
        <v>Develop IT services and solution delivery strategy  (10595)</v>
      </c>
      <c r="C118" s="6" t="str">
        <f t="shared" si="6"/>
        <v>7.7.1</v>
      </c>
      <c r="D118" s="2" t="str">
        <f t="shared" si="7"/>
        <v xml:space="preserve">Develop IT services and solution delivery strategy </v>
      </c>
      <c r="E118" s="6" t="str">
        <f t="shared" si="8"/>
        <v>10595</v>
      </c>
      <c r="F118" s="6">
        <f t="shared" si="9"/>
        <v>3</v>
      </c>
      <c r="H118" s="4">
        <v>1</v>
      </c>
    </row>
    <row r="119" spans="1:9" ht="28" x14ac:dyDescent="0.3">
      <c r="A119" s="2" t="s">
        <v>643</v>
      </c>
      <c r="B119" s="4" t="str">
        <f t="shared" si="5"/>
        <v>Establish sourcing strategy for IT delivery  (10699)</v>
      </c>
      <c r="C119" s="6" t="str">
        <f t="shared" si="6"/>
        <v>7.7.1.1</v>
      </c>
      <c r="D119" s="2" t="str">
        <f t="shared" si="7"/>
        <v xml:space="preserve">Establish sourcing strategy for IT delivery </v>
      </c>
      <c r="E119" s="6" t="str">
        <f t="shared" si="8"/>
        <v>10699</v>
      </c>
      <c r="F119" s="6">
        <f t="shared" si="9"/>
        <v>4</v>
      </c>
      <c r="H119" s="4">
        <v>1</v>
      </c>
    </row>
    <row r="120" spans="1:9" ht="28" x14ac:dyDescent="0.3">
      <c r="A120" s="2" t="s">
        <v>644</v>
      </c>
      <c r="B120" s="4" t="str">
        <f t="shared" si="5"/>
        <v>Define delivery processes, procedures, and tools standards (10700)</v>
      </c>
      <c r="C120" s="6" t="str">
        <f t="shared" si="6"/>
        <v>7.7.1.2</v>
      </c>
      <c r="D120" s="2" t="str">
        <f t="shared" si="7"/>
        <v>Define delivery processes, procedures, and tools standards</v>
      </c>
      <c r="E120" s="6" t="str">
        <f t="shared" si="8"/>
        <v>10700</v>
      </c>
      <c r="F120" s="6">
        <f t="shared" si="9"/>
        <v>4</v>
      </c>
      <c r="H120" s="4">
        <v>1</v>
      </c>
    </row>
    <row r="121" spans="1:9" ht="28" x14ac:dyDescent="0.3">
      <c r="A121" s="2" t="s">
        <v>645</v>
      </c>
      <c r="B121" s="4" t="str">
        <f t="shared" si="5"/>
        <v>Select delivery methodologies and tools  (10701)</v>
      </c>
      <c r="C121" s="6" t="str">
        <f t="shared" si="6"/>
        <v>7.7.1.3</v>
      </c>
      <c r="D121" s="2" t="str">
        <f t="shared" si="7"/>
        <v xml:space="preserve">Select delivery methodologies and tools </v>
      </c>
      <c r="E121" s="6" t="str">
        <f t="shared" si="8"/>
        <v>10701</v>
      </c>
      <c r="F121" s="6">
        <f t="shared" si="9"/>
        <v>4</v>
      </c>
      <c r="H121" s="4">
        <v>1</v>
      </c>
    </row>
    <row r="122" spans="1:9" x14ac:dyDescent="0.3">
      <c r="A122" s="2" t="s">
        <v>646</v>
      </c>
      <c r="B122" s="4" t="str">
        <f t="shared" si="5"/>
        <v>Develop IT support strategy (10596)</v>
      </c>
      <c r="C122" s="6" t="str">
        <f t="shared" si="6"/>
        <v>7.7.2</v>
      </c>
      <c r="D122" s="2" t="str">
        <f t="shared" si="7"/>
        <v>Develop IT support strategy</v>
      </c>
      <c r="E122" s="6" t="str">
        <f t="shared" si="8"/>
        <v>10596</v>
      </c>
      <c r="F122" s="6">
        <f t="shared" si="9"/>
        <v>3</v>
      </c>
      <c r="H122" s="4">
        <v>1</v>
      </c>
    </row>
    <row r="123" spans="1:9" ht="28" x14ac:dyDescent="0.3">
      <c r="A123" s="2" t="s">
        <v>647</v>
      </c>
      <c r="B123" s="4" t="str">
        <f t="shared" si="5"/>
        <v>Establish sourcing strategy for IT support  (10702)</v>
      </c>
      <c r="C123" s="6" t="str">
        <f t="shared" si="6"/>
        <v>7.7.2.1</v>
      </c>
      <c r="D123" s="2" t="str">
        <f t="shared" si="7"/>
        <v xml:space="preserve">Establish sourcing strategy for IT support </v>
      </c>
      <c r="E123" s="6" t="str">
        <f t="shared" si="8"/>
        <v>10702</v>
      </c>
      <c r="F123" s="6">
        <f t="shared" si="9"/>
        <v>4</v>
      </c>
      <c r="H123" s="4">
        <v>1</v>
      </c>
    </row>
    <row r="124" spans="1:9" x14ac:dyDescent="0.3">
      <c r="A124" s="2" t="s">
        <v>648</v>
      </c>
      <c r="B124" s="4" t="str">
        <f t="shared" si="5"/>
        <v>Define IT support services (10703)</v>
      </c>
      <c r="C124" s="6" t="str">
        <f t="shared" si="6"/>
        <v>7.7.2.2</v>
      </c>
      <c r="D124" s="2" t="str">
        <f t="shared" si="7"/>
        <v>Define IT support services</v>
      </c>
      <c r="E124" s="6" t="str">
        <f t="shared" si="8"/>
        <v>10703</v>
      </c>
      <c r="F124" s="6">
        <f t="shared" si="9"/>
        <v>4</v>
      </c>
      <c r="H124" s="4">
        <v>1</v>
      </c>
    </row>
    <row r="125" spans="1:9" x14ac:dyDescent="0.3">
      <c r="A125" s="2" t="s">
        <v>649</v>
      </c>
      <c r="B125" s="4" t="str">
        <f t="shared" si="5"/>
        <v>Manage IT infrastructure resources (10597)</v>
      </c>
      <c r="C125" s="6" t="str">
        <f t="shared" si="6"/>
        <v>7.7.3</v>
      </c>
      <c r="D125" s="2" t="str">
        <f t="shared" si="7"/>
        <v>Manage IT infrastructure resources</v>
      </c>
      <c r="E125" s="6" t="str">
        <f t="shared" si="8"/>
        <v>10597</v>
      </c>
      <c r="F125" s="6">
        <f t="shared" si="9"/>
        <v>3</v>
      </c>
      <c r="I125" s="4">
        <v>1</v>
      </c>
    </row>
    <row r="126" spans="1:9" x14ac:dyDescent="0.3">
      <c r="A126" s="2" t="s">
        <v>650</v>
      </c>
      <c r="B126" s="4" t="str">
        <f t="shared" si="5"/>
        <v>Manage IT inventory and assets (10704)</v>
      </c>
      <c r="C126" s="6" t="str">
        <f t="shared" si="6"/>
        <v>7.7.3.1</v>
      </c>
      <c r="D126" s="2" t="str">
        <f t="shared" si="7"/>
        <v>Manage IT inventory and assets</v>
      </c>
      <c r="E126" s="6" t="str">
        <f t="shared" si="8"/>
        <v>10704</v>
      </c>
      <c r="F126" s="6">
        <f t="shared" si="9"/>
        <v>4</v>
      </c>
      <c r="I126" s="4">
        <v>1</v>
      </c>
    </row>
    <row r="127" spans="1:9" x14ac:dyDescent="0.3">
      <c r="A127" s="2" t="s">
        <v>651</v>
      </c>
      <c r="B127" s="4" t="str">
        <f t="shared" si="5"/>
        <v>Manage IT resource capacity (10705)</v>
      </c>
      <c r="C127" s="6" t="str">
        <f t="shared" si="6"/>
        <v>7.7.3.2</v>
      </c>
      <c r="D127" s="2" t="str">
        <f t="shared" si="7"/>
        <v>Manage IT resource capacity</v>
      </c>
      <c r="E127" s="6" t="str">
        <f t="shared" si="8"/>
        <v>10705</v>
      </c>
      <c r="F127" s="6">
        <f t="shared" si="9"/>
        <v>4</v>
      </c>
      <c r="I127" s="4">
        <v>1</v>
      </c>
    </row>
    <row r="128" spans="1:9" x14ac:dyDescent="0.3">
      <c r="A128" s="2" t="s">
        <v>652</v>
      </c>
      <c r="B128" s="4" t="str">
        <f t="shared" si="5"/>
        <v>Manage IT infrastructure operations (10598)</v>
      </c>
      <c r="C128" s="6" t="str">
        <f t="shared" si="6"/>
        <v>7.7.4</v>
      </c>
      <c r="D128" s="2" t="str">
        <f t="shared" si="7"/>
        <v>Manage IT infrastructure operations</v>
      </c>
      <c r="E128" s="6" t="str">
        <f t="shared" si="8"/>
        <v>10598</v>
      </c>
      <c r="F128" s="6">
        <f t="shared" si="9"/>
        <v>3</v>
      </c>
      <c r="I128" s="4">
        <v>1</v>
      </c>
    </row>
    <row r="129" spans="1:9" x14ac:dyDescent="0.3">
      <c r="A129" s="2" t="s">
        <v>653</v>
      </c>
      <c r="B129" s="4" t="str">
        <f t="shared" si="5"/>
        <v>Deliver IT services and solutions (10706)</v>
      </c>
      <c r="C129" s="6" t="str">
        <f t="shared" si="6"/>
        <v>7.7.4.1</v>
      </c>
      <c r="D129" s="2" t="str">
        <f t="shared" si="7"/>
        <v>Deliver IT services and solutions</v>
      </c>
      <c r="E129" s="6" t="str">
        <f t="shared" si="8"/>
        <v>10706</v>
      </c>
      <c r="F129" s="6">
        <f t="shared" si="9"/>
        <v>4</v>
      </c>
      <c r="I129" s="4">
        <v>1</v>
      </c>
    </row>
    <row r="130" spans="1:9" ht="28" x14ac:dyDescent="0.3">
      <c r="A130" s="2" t="s">
        <v>654</v>
      </c>
      <c r="B130" s="4" t="str">
        <f t="shared" ref="B130:B138" si="10">RIGHT(A130,LEN(A130)-FIND(" ",A130))</f>
        <v>Perform IT operations support services  (10707)</v>
      </c>
      <c r="C130" s="6" t="str">
        <f t="shared" ref="C130:C138" si="11">LEFT(A130,FIND(" ",A130)-1)</f>
        <v>7.7.4.2</v>
      </c>
      <c r="D130" s="2" t="str">
        <f t="shared" ref="D130:D138" si="12">LEFT(B130,FIND("(",B130)-2)</f>
        <v xml:space="preserve">Perform IT operations support services </v>
      </c>
      <c r="E130" s="6" t="str">
        <f t="shared" ref="E130:E138" si="13">MID(B130,FIND("(",B130)+1,5)</f>
        <v>10707</v>
      </c>
      <c r="F130" s="6">
        <f t="shared" ref="F130:F138" si="14">INT((LEN(C130)+1)/2)</f>
        <v>4</v>
      </c>
      <c r="I130" s="4">
        <v>1</v>
      </c>
    </row>
    <row r="131" spans="1:9" x14ac:dyDescent="0.3">
      <c r="A131" s="2" t="s">
        <v>655</v>
      </c>
      <c r="B131" s="4" t="str">
        <f t="shared" si="10"/>
        <v>Support IT services and solutions (10599)</v>
      </c>
      <c r="C131" s="6" t="str">
        <f t="shared" si="11"/>
        <v>7.7.5</v>
      </c>
      <c r="D131" s="2" t="str">
        <f t="shared" si="12"/>
        <v>Support IT services and solutions</v>
      </c>
      <c r="E131" s="6" t="str">
        <f t="shared" si="13"/>
        <v>10599</v>
      </c>
      <c r="F131" s="6">
        <f t="shared" si="14"/>
        <v>3</v>
      </c>
      <c r="I131" s="4">
        <v>1</v>
      </c>
    </row>
    <row r="132" spans="1:9" x14ac:dyDescent="0.3">
      <c r="A132" s="2" t="s">
        <v>656</v>
      </c>
      <c r="B132" s="4" t="str">
        <f t="shared" si="10"/>
        <v>Manage availability (10708)</v>
      </c>
      <c r="C132" s="6" t="str">
        <f t="shared" si="11"/>
        <v>7.7.5.1</v>
      </c>
      <c r="D132" s="2" t="str">
        <f t="shared" si="12"/>
        <v>Manage availability</v>
      </c>
      <c r="E132" s="6" t="str">
        <f t="shared" si="13"/>
        <v>10708</v>
      </c>
      <c r="F132" s="6">
        <f t="shared" si="14"/>
        <v>4</v>
      </c>
      <c r="I132" s="4">
        <v>1</v>
      </c>
    </row>
    <row r="133" spans="1:9" x14ac:dyDescent="0.3">
      <c r="A133" s="2" t="s">
        <v>657</v>
      </c>
      <c r="B133" s="4" t="str">
        <f t="shared" si="10"/>
        <v>Manage facilities (10709)</v>
      </c>
      <c r="C133" s="6" t="str">
        <f t="shared" si="11"/>
        <v>7.7.5.2</v>
      </c>
      <c r="D133" s="2" t="str">
        <f t="shared" si="12"/>
        <v>Manage facilities</v>
      </c>
      <c r="E133" s="6" t="str">
        <f t="shared" si="13"/>
        <v>10709</v>
      </c>
      <c r="F133" s="6">
        <f t="shared" si="14"/>
        <v>4</v>
      </c>
      <c r="I133" s="4">
        <v>1</v>
      </c>
    </row>
    <row r="134" spans="1:9" x14ac:dyDescent="0.3">
      <c r="A134" s="2" t="s">
        <v>658</v>
      </c>
      <c r="B134" s="4" t="str">
        <f t="shared" si="10"/>
        <v>Manage backup/recovery (10710)</v>
      </c>
      <c r="C134" s="6" t="str">
        <f t="shared" si="11"/>
        <v>7.7.5.3</v>
      </c>
      <c r="D134" s="2" t="str">
        <f t="shared" si="12"/>
        <v>Manage backup/recovery</v>
      </c>
      <c r="E134" s="6" t="str">
        <f t="shared" si="13"/>
        <v>10710</v>
      </c>
      <c r="F134" s="6">
        <f t="shared" si="14"/>
        <v>4</v>
      </c>
      <c r="I134" s="4">
        <v>1</v>
      </c>
    </row>
    <row r="135" spans="1:9" x14ac:dyDescent="0.3">
      <c r="A135" s="2" t="s">
        <v>659</v>
      </c>
      <c r="B135" s="4" t="str">
        <f t="shared" si="10"/>
        <v>Manage performance and capacity (10711)</v>
      </c>
      <c r="C135" s="6" t="str">
        <f t="shared" si="11"/>
        <v>7.7.5.4</v>
      </c>
      <c r="D135" s="2" t="str">
        <f t="shared" si="12"/>
        <v>Manage performance and capacity</v>
      </c>
      <c r="E135" s="6" t="str">
        <f t="shared" si="13"/>
        <v>10711</v>
      </c>
      <c r="F135" s="6">
        <f t="shared" si="14"/>
        <v>4</v>
      </c>
      <c r="I135" s="4">
        <v>1</v>
      </c>
    </row>
    <row r="136" spans="1:9" x14ac:dyDescent="0.3">
      <c r="A136" s="2" t="s">
        <v>660</v>
      </c>
      <c r="B136" s="4" t="str">
        <f t="shared" si="10"/>
        <v>Manage incidents (10712)</v>
      </c>
      <c r="C136" s="6" t="str">
        <f t="shared" si="11"/>
        <v>7.7.5.5</v>
      </c>
      <c r="D136" s="2" t="str">
        <f t="shared" si="12"/>
        <v>Manage incidents</v>
      </c>
      <c r="E136" s="6" t="str">
        <f t="shared" si="13"/>
        <v>10712</v>
      </c>
      <c r="F136" s="6">
        <f t="shared" si="14"/>
        <v>4</v>
      </c>
      <c r="I136" s="4">
        <v>1</v>
      </c>
    </row>
    <row r="137" spans="1:9" x14ac:dyDescent="0.3">
      <c r="A137" s="2" t="s">
        <v>661</v>
      </c>
      <c r="B137" s="4" t="str">
        <f t="shared" si="10"/>
        <v>Manage problems (10713)</v>
      </c>
      <c r="C137" s="6" t="str">
        <f t="shared" si="11"/>
        <v>7.7.5.6</v>
      </c>
      <c r="D137" s="2" t="str">
        <f t="shared" si="12"/>
        <v>Manage problems</v>
      </c>
      <c r="E137" s="6" t="str">
        <f t="shared" si="13"/>
        <v>10713</v>
      </c>
      <c r="F137" s="6">
        <f t="shared" si="14"/>
        <v>4</v>
      </c>
      <c r="I137" s="4">
        <v>1</v>
      </c>
    </row>
    <row r="138" spans="1:9" x14ac:dyDescent="0.3">
      <c r="A138" s="2" t="s">
        <v>662</v>
      </c>
      <c r="B138" s="4" t="str">
        <f t="shared" si="10"/>
        <v>Manage inquiries (10714)</v>
      </c>
      <c r="C138" s="6" t="str">
        <f t="shared" si="11"/>
        <v>7.7.5.7</v>
      </c>
      <c r="D138" s="2" t="str">
        <f t="shared" si="12"/>
        <v>Manage inquiries</v>
      </c>
      <c r="E138" s="6" t="str">
        <f t="shared" si="13"/>
        <v>10714</v>
      </c>
      <c r="F138" s="6">
        <f t="shared" si="14"/>
        <v>4</v>
      </c>
      <c r="I138" s="4">
        <v>1</v>
      </c>
    </row>
    <row r="139" spans="1:9" x14ac:dyDescent="0.3">
      <c r="G139" s="4">
        <f>SUBTOTAL(109,Table6[30-Transform/Innovate])</f>
        <v>23</v>
      </c>
      <c r="H139" s="4">
        <f>SUBTOTAL(109,Table6[20-Change/
Improve])</f>
        <v>74</v>
      </c>
      <c r="I139" s="4">
        <f>SUBTOTAL(109,Table6[10-Run/
Operate])</f>
        <v>40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workbookViewId="0">
      <selection sqref="A1:I234"/>
    </sheetView>
  </sheetViews>
  <sheetFormatPr defaultRowHeight="37" customHeight="1" x14ac:dyDescent="0.3"/>
  <cols>
    <col min="1" max="1" width="40.453125" style="2" customWidth="1"/>
    <col min="2" max="2" width="0" style="2" hidden="1" customWidth="1"/>
    <col min="3" max="3" width="0" style="5" hidden="1" customWidth="1"/>
    <col min="4" max="4" width="26.08984375" style="2" hidden="1" customWidth="1"/>
    <col min="5" max="5" width="10.453125" style="6" hidden="1" customWidth="1"/>
    <col min="6" max="6" width="9.6328125" style="6" hidden="1" customWidth="1"/>
    <col min="7" max="7" width="8.7265625" style="4" customWidth="1"/>
    <col min="8" max="8" width="6" style="4" customWidth="1"/>
    <col min="9" max="16384" width="8.7265625" style="4"/>
  </cols>
  <sheetData>
    <row r="1" spans="1:9" ht="37" customHeight="1" x14ac:dyDescent="0.3">
      <c r="A1" s="2" t="s">
        <v>1576</v>
      </c>
      <c r="B1" s="2" t="s">
        <v>1572</v>
      </c>
      <c r="C1" s="5" t="s">
        <v>1577</v>
      </c>
      <c r="D1" s="2" t="s">
        <v>1574</v>
      </c>
      <c r="E1" s="6" t="s">
        <v>1573</v>
      </c>
      <c r="F1" s="5" t="s">
        <v>1214</v>
      </c>
      <c r="G1" s="2" t="s">
        <v>1580</v>
      </c>
      <c r="H1" s="2" t="s">
        <v>1581</v>
      </c>
      <c r="I1" s="2" t="s">
        <v>1582</v>
      </c>
    </row>
    <row r="2" spans="1:9" ht="37" customHeight="1" x14ac:dyDescent="0.3">
      <c r="A2" s="2" t="s">
        <v>1205</v>
      </c>
      <c r="B2" s="2" t="str">
        <f t="shared" ref="B2:B65" si="0">RIGHT(A2,LEN(A2)-FIND(" ",A2))</f>
        <v>Manage Financial Resources (17058)</v>
      </c>
      <c r="C2" s="5" t="str">
        <f t="shared" ref="C2:C65" si="1">LEFT(A2,FIND(" ",A2)-1)</f>
        <v>8</v>
      </c>
      <c r="D2" s="2" t="str">
        <f t="shared" ref="D2:D65" si="2">LEFT(B2,FIND("(",B2)-2)</f>
        <v>Manage Financial Resources</v>
      </c>
      <c r="E2" s="6" t="str">
        <f t="shared" ref="E2:E65" si="3">MID(B2,FIND("(",B2)+1,5)</f>
        <v>17058</v>
      </c>
      <c r="F2" s="6">
        <f t="shared" ref="F2:F65" si="4">INT((LEN(C2)+1)/2)</f>
        <v>1</v>
      </c>
      <c r="H2" s="4">
        <v>1</v>
      </c>
    </row>
    <row r="3" spans="1:9" ht="37" customHeight="1" x14ac:dyDescent="0.3">
      <c r="A3" s="2" t="s">
        <v>663</v>
      </c>
      <c r="B3" s="2" t="str">
        <f t="shared" si="0"/>
        <v>Perform planning and management accounting (10728)</v>
      </c>
      <c r="C3" s="5" t="str">
        <f t="shared" si="1"/>
        <v>8.1</v>
      </c>
      <c r="D3" s="2" t="str">
        <f t="shared" si="2"/>
        <v>Perform planning and management accounting</v>
      </c>
      <c r="E3" s="6" t="str">
        <f t="shared" si="3"/>
        <v>10728</v>
      </c>
      <c r="F3" s="6">
        <f t="shared" si="4"/>
        <v>2</v>
      </c>
      <c r="H3" s="4">
        <v>1</v>
      </c>
    </row>
    <row r="4" spans="1:9" ht="37" customHeight="1" x14ac:dyDescent="0.3">
      <c r="A4" s="2" t="s">
        <v>664</v>
      </c>
      <c r="B4" s="2" t="str">
        <f t="shared" si="0"/>
        <v>Perform planning/budgeting/forecasting (10738)</v>
      </c>
      <c r="C4" s="5" t="str">
        <f t="shared" si="1"/>
        <v>8.1.1</v>
      </c>
      <c r="D4" s="2" t="str">
        <f t="shared" si="2"/>
        <v>Perform planning/budgeting/forecasting</v>
      </c>
      <c r="E4" s="6" t="str">
        <f t="shared" si="3"/>
        <v>10738</v>
      </c>
      <c r="F4" s="6">
        <f t="shared" si="4"/>
        <v>3</v>
      </c>
      <c r="H4" s="4">
        <v>1</v>
      </c>
    </row>
    <row r="5" spans="1:9" ht="37" customHeight="1" x14ac:dyDescent="0.3">
      <c r="A5" s="2" t="s">
        <v>665</v>
      </c>
      <c r="B5" s="2" t="str">
        <f t="shared" si="0"/>
        <v>Develop and maintain budget policies and procedures (10771)</v>
      </c>
      <c r="C5" s="5" t="str">
        <f t="shared" si="1"/>
        <v>8.1.1.1</v>
      </c>
      <c r="D5" s="2" t="str">
        <f t="shared" si="2"/>
        <v>Develop and maintain budget policies and procedures</v>
      </c>
      <c r="E5" s="6" t="str">
        <f t="shared" si="3"/>
        <v>10771</v>
      </c>
      <c r="F5" s="6">
        <f t="shared" si="4"/>
        <v>4</v>
      </c>
      <c r="H5" s="4">
        <v>1</v>
      </c>
    </row>
    <row r="6" spans="1:9" ht="37" customHeight="1" x14ac:dyDescent="0.3">
      <c r="A6" s="2" t="s">
        <v>666</v>
      </c>
      <c r="B6" s="2" t="str">
        <f t="shared" si="0"/>
        <v>Prepare periodic budgets and plans (10772)</v>
      </c>
      <c r="C6" s="5" t="str">
        <f t="shared" si="1"/>
        <v>8.1.1.2</v>
      </c>
      <c r="D6" s="2" t="str">
        <f t="shared" si="2"/>
        <v>Prepare periodic budgets and plans</v>
      </c>
      <c r="E6" s="6" t="str">
        <f t="shared" si="3"/>
        <v>10772</v>
      </c>
      <c r="F6" s="6">
        <f t="shared" si="4"/>
        <v>4</v>
      </c>
      <c r="H6" s="4">
        <v>1</v>
      </c>
    </row>
    <row r="7" spans="1:9" ht="37" customHeight="1" x14ac:dyDescent="0.3">
      <c r="A7" s="2" t="s">
        <v>667</v>
      </c>
      <c r="B7" s="2" t="str">
        <f t="shared" si="0"/>
        <v>Prepare periodic financial forecasts (10773)</v>
      </c>
      <c r="C7" s="5" t="str">
        <f t="shared" si="1"/>
        <v>8.1.1.3</v>
      </c>
      <c r="D7" s="2" t="str">
        <f t="shared" si="2"/>
        <v>Prepare periodic financial forecasts</v>
      </c>
      <c r="E7" s="6" t="str">
        <f t="shared" si="3"/>
        <v>10773</v>
      </c>
      <c r="F7" s="6">
        <f t="shared" si="4"/>
        <v>4</v>
      </c>
      <c r="H7" s="4">
        <v>1</v>
      </c>
    </row>
    <row r="8" spans="1:9" ht="37" customHeight="1" x14ac:dyDescent="0.3">
      <c r="A8" s="2" t="s">
        <v>668</v>
      </c>
      <c r="B8" s="2" t="str">
        <f t="shared" si="0"/>
        <v>Perform cost accounting and control (10739)</v>
      </c>
      <c r="C8" s="5" t="str">
        <f t="shared" si="1"/>
        <v>8.1.2</v>
      </c>
      <c r="D8" s="2" t="str">
        <f t="shared" si="2"/>
        <v>Perform cost accounting and control</v>
      </c>
      <c r="E8" s="6" t="str">
        <f t="shared" si="3"/>
        <v>10739</v>
      </c>
      <c r="F8" s="6">
        <f t="shared" si="4"/>
        <v>3</v>
      </c>
      <c r="H8" s="4">
        <v>1</v>
      </c>
    </row>
    <row r="9" spans="1:9" ht="37" customHeight="1" x14ac:dyDescent="0.3">
      <c r="A9" s="2" t="s">
        <v>669</v>
      </c>
      <c r="B9" s="2" t="str">
        <f t="shared" si="0"/>
        <v>Perform inventory accounting (10774)</v>
      </c>
      <c r="C9" s="5" t="str">
        <f t="shared" si="1"/>
        <v>8.1.2.1</v>
      </c>
      <c r="D9" s="2" t="str">
        <f t="shared" si="2"/>
        <v>Perform inventory accounting</v>
      </c>
      <c r="E9" s="6" t="str">
        <f t="shared" si="3"/>
        <v>10774</v>
      </c>
      <c r="F9" s="6">
        <f t="shared" si="4"/>
        <v>4</v>
      </c>
      <c r="H9" s="4">
        <v>1</v>
      </c>
    </row>
    <row r="10" spans="1:9" ht="37" customHeight="1" x14ac:dyDescent="0.3">
      <c r="A10" s="2" t="s">
        <v>670</v>
      </c>
      <c r="B10" s="2" t="str">
        <f t="shared" si="0"/>
        <v>Perform cost of sales analysis (10775)</v>
      </c>
      <c r="C10" s="5" t="str">
        <f t="shared" si="1"/>
        <v>8.1.2.2</v>
      </c>
      <c r="D10" s="2" t="str">
        <f t="shared" si="2"/>
        <v>Perform cost of sales analysis</v>
      </c>
      <c r="E10" s="6" t="str">
        <f t="shared" si="3"/>
        <v>10775</v>
      </c>
      <c r="F10" s="6">
        <f t="shared" si="4"/>
        <v>4</v>
      </c>
      <c r="H10" s="4">
        <v>1</v>
      </c>
    </row>
    <row r="11" spans="1:9" ht="37" customHeight="1" x14ac:dyDescent="0.3">
      <c r="A11" s="2" t="s">
        <v>671</v>
      </c>
      <c r="B11" s="2" t="str">
        <f t="shared" si="0"/>
        <v>Perform product costing (10776)</v>
      </c>
      <c r="C11" s="5" t="str">
        <f t="shared" si="1"/>
        <v>8.1.2.3</v>
      </c>
      <c r="D11" s="2" t="str">
        <f t="shared" si="2"/>
        <v>Perform product costing</v>
      </c>
      <c r="E11" s="6" t="str">
        <f t="shared" si="3"/>
        <v>10776</v>
      </c>
      <c r="F11" s="6">
        <f t="shared" si="4"/>
        <v>4</v>
      </c>
      <c r="H11" s="4">
        <v>1</v>
      </c>
    </row>
    <row r="12" spans="1:9" ht="37" customHeight="1" x14ac:dyDescent="0.3">
      <c r="A12" s="2" t="s">
        <v>672</v>
      </c>
      <c r="B12" s="2" t="str">
        <f t="shared" si="0"/>
        <v>Perform variance analysis (10777)</v>
      </c>
      <c r="C12" s="5" t="str">
        <f t="shared" si="1"/>
        <v>8.1.2.4</v>
      </c>
      <c r="D12" s="2" t="str">
        <f t="shared" si="2"/>
        <v>Perform variance analysis</v>
      </c>
      <c r="E12" s="6" t="str">
        <f t="shared" si="3"/>
        <v>10777</v>
      </c>
      <c r="F12" s="6">
        <f t="shared" si="4"/>
        <v>4</v>
      </c>
      <c r="H12" s="4">
        <v>1</v>
      </c>
    </row>
    <row r="13" spans="1:9" ht="37" customHeight="1" x14ac:dyDescent="0.3">
      <c r="A13" s="2" t="s">
        <v>673</v>
      </c>
      <c r="B13" s="2" t="str">
        <f t="shared" si="0"/>
        <v>Report on profitability (11175)</v>
      </c>
      <c r="C13" s="5" t="str">
        <f t="shared" si="1"/>
        <v>8.1.2.5</v>
      </c>
      <c r="D13" s="2" t="str">
        <f t="shared" si="2"/>
        <v>Report on profitability</v>
      </c>
      <c r="E13" s="6" t="str">
        <f t="shared" si="3"/>
        <v>11175</v>
      </c>
      <c r="F13" s="6">
        <f t="shared" si="4"/>
        <v>4</v>
      </c>
      <c r="H13" s="4">
        <v>1</v>
      </c>
    </row>
    <row r="14" spans="1:9" ht="37" customHeight="1" x14ac:dyDescent="0.3">
      <c r="A14" s="2" t="s">
        <v>674</v>
      </c>
      <c r="B14" s="2" t="str">
        <f t="shared" si="0"/>
        <v>Perform cost management (10740)</v>
      </c>
      <c r="C14" s="5" t="str">
        <f t="shared" si="1"/>
        <v>8.1.3</v>
      </c>
      <c r="D14" s="2" t="str">
        <f t="shared" si="2"/>
        <v>Perform cost management</v>
      </c>
      <c r="E14" s="6" t="str">
        <f t="shared" si="3"/>
        <v>10740</v>
      </c>
      <c r="F14" s="6">
        <f t="shared" si="4"/>
        <v>3</v>
      </c>
      <c r="G14" s="4">
        <v>1</v>
      </c>
    </row>
    <row r="15" spans="1:9" ht="37" customHeight="1" x14ac:dyDescent="0.3">
      <c r="A15" s="2" t="s">
        <v>675</v>
      </c>
      <c r="B15" s="2" t="str">
        <f t="shared" si="0"/>
        <v>Determine key cost drivers (10778)</v>
      </c>
      <c r="C15" s="5" t="str">
        <f t="shared" si="1"/>
        <v>8.1.3.1</v>
      </c>
      <c r="D15" s="2" t="str">
        <f t="shared" si="2"/>
        <v>Determine key cost drivers</v>
      </c>
      <c r="E15" s="6" t="str">
        <f t="shared" si="3"/>
        <v>10778</v>
      </c>
      <c r="F15" s="6">
        <f t="shared" si="4"/>
        <v>4</v>
      </c>
      <c r="I15" s="4">
        <v>1</v>
      </c>
    </row>
    <row r="16" spans="1:9" ht="37" customHeight="1" x14ac:dyDescent="0.3">
      <c r="A16" s="2" t="s">
        <v>676</v>
      </c>
      <c r="B16" s="2" t="str">
        <f t="shared" si="0"/>
        <v>Measure cost drivers (10779)</v>
      </c>
      <c r="C16" s="5" t="str">
        <f t="shared" si="1"/>
        <v>8.1.3.2</v>
      </c>
      <c r="D16" s="2" t="str">
        <f t="shared" si="2"/>
        <v>Measure cost drivers</v>
      </c>
      <c r="E16" s="6" t="str">
        <f t="shared" si="3"/>
        <v>10779</v>
      </c>
      <c r="F16" s="6">
        <f t="shared" si="4"/>
        <v>4</v>
      </c>
      <c r="I16" s="4">
        <v>1</v>
      </c>
    </row>
    <row r="17" spans="1:9" ht="37" customHeight="1" x14ac:dyDescent="0.3">
      <c r="A17" s="2" t="s">
        <v>677</v>
      </c>
      <c r="B17" s="2" t="str">
        <f t="shared" si="0"/>
        <v>Determine critical activities (10780)</v>
      </c>
      <c r="C17" s="5" t="str">
        <f t="shared" si="1"/>
        <v>8.1.3.3</v>
      </c>
      <c r="D17" s="2" t="str">
        <f t="shared" si="2"/>
        <v>Determine critical activities</v>
      </c>
      <c r="E17" s="6" t="str">
        <f t="shared" si="3"/>
        <v>10780</v>
      </c>
      <c r="F17" s="6">
        <f t="shared" si="4"/>
        <v>4</v>
      </c>
      <c r="I17" s="4">
        <v>1</v>
      </c>
    </row>
    <row r="18" spans="1:9" ht="37" customHeight="1" x14ac:dyDescent="0.3">
      <c r="A18" s="2" t="s">
        <v>678</v>
      </c>
      <c r="B18" s="2" t="str">
        <f t="shared" si="0"/>
        <v>Manage asset resource deployment and utilization (10781)</v>
      </c>
      <c r="C18" s="5" t="str">
        <f t="shared" si="1"/>
        <v>8.1.3.4</v>
      </c>
      <c r="D18" s="2" t="str">
        <f t="shared" si="2"/>
        <v>Manage asset resource deployment and utilization</v>
      </c>
      <c r="E18" s="6" t="str">
        <f t="shared" si="3"/>
        <v>10781</v>
      </c>
      <c r="F18" s="6">
        <f t="shared" si="4"/>
        <v>4</v>
      </c>
      <c r="I18" s="4">
        <v>1</v>
      </c>
    </row>
    <row r="19" spans="1:9" ht="37" customHeight="1" x14ac:dyDescent="0.3">
      <c r="A19" s="2" t="s">
        <v>679</v>
      </c>
      <c r="B19" s="2" t="str">
        <f t="shared" si="0"/>
        <v>Evaluate and manage financial performance (10741)</v>
      </c>
      <c r="C19" s="5" t="str">
        <f t="shared" si="1"/>
        <v>8.1.4</v>
      </c>
      <c r="D19" s="2" t="str">
        <f t="shared" si="2"/>
        <v>Evaluate and manage financial performance</v>
      </c>
      <c r="E19" s="6" t="str">
        <f t="shared" si="3"/>
        <v>10741</v>
      </c>
      <c r="F19" s="6">
        <f t="shared" si="4"/>
        <v>3</v>
      </c>
      <c r="H19" s="4">
        <v>1</v>
      </c>
    </row>
    <row r="20" spans="1:9" ht="37" customHeight="1" x14ac:dyDescent="0.3">
      <c r="A20" s="2" t="s">
        <v>680</v>
      </c>
      <c r="B20" s="2" t="str">
        <f t="shared" si="0"/>
        <v>Assess customer and product profitability  (10782)</v>
      </c>
      <c r="C20" s="5" t="str">
        <f t="shared" si="1"/>
        <v>8.1.4.1</v>
      </c>
      <c r="D20" s="2" t="str">
        <f t="shared" si="2"/>
        <v xml:space="preserve">Assess customer and product profitability </v>
      </c>
      <c r="E20" s="6" t="str">
        <f t="shared" si="3"/>
        <v>10782</v>
      </c>
      <c r="F20" s="6">
        <f t="shared" si="4"/>
        <v>4</v>
      </c>
      <c r="I20" s="4">
        <v>1</v>
      </c>
    </row>
    <row r="21" spans="1:9" ht="37" customHeight="1" x14ac:dyDescent="0.3">
      <c r="A21" s="2" t="s">
        <v>681</v>
      </c>
      <c r="B21" s="2" t="str">
        <f t="shared" si="0"/>
        <v>Evaluate new products (10783)</v>
      </c>
      <c r="C21" s="5" t="str">
        <f t="shared" si="1"/>
        <v>8.1.4.2</v>
      </c>
      <c r="D21" s="2" t="str">
        <f t="shared" si="2"/>
        <v>Evaluate new products</v>
      </c>
      <c r="E21" s="6" t="str">
        <f t="shared" si="3"/>
        <v>10783</v>
      </c>
      <c r="F21" s="6">
        <f t="shared" si="4"/>
        <v>4</v>
      </c>
      <c r="G21" s="4">
        <v>1</v>
      </c>
    </row>
    <row r="22" spans="1:9" ht="37" customHeight="1" x14ac:dyDescent="0.3">
      <c r="A22" s="2" t="s">
        <v>682</v>
      </c>
      <c r="B22" s="2" t="str">
        <f t="shared" si="0"/>
        <v>Perform life cycle costing (10784)</v>
      </c>
      <c r="C22" s="5" t="str">
        <f t="shared" si="1"/>
        <v>8.1.4.3</v>
      </c>
      <c r="D22" s="2" t="str">
        <f t="shared" si="2"/>
        <v>Perform life cycle costing</v>
      </c>
      <c r="E22" s="6" t="str">
        <f t="shared" si="3"/>
        <v>10784</v>
      </c>
      <c r="F22" s="6">
        <f t="shared" si="4"/>
        <v>4</v>
      </c>
      <c r="H22" s="4">
        <v>1</v>
      </c>
    </row>
    <row r="23" spans="1:9" ht="37" customHeight="1" x14ac:dyDescent="0.3">
      <c r="A23" s="2" t="s">
        <v>683</v>
      </c>
      <c r="B23" s="2" t="str">
        <f t="shared" si="0"/>
        <v>Optimize customer and product mix  (10785)</v>
      </c>
      <c r="C23" s="5" t="str">
        <f t="shared" si="1"/>
        <v>8.1.4.4</v>
      </c>
      <c r="D23" s="2" t="str">
        <f t="shared" si="2"/>
        <v xml:space="preserve">Optimize customer and product mix </v>
      </c>
      <c r="E23" s="6" t="str">
        <f t="shared" si="3"/>
        <v>10785</v>
      </c>
      <c r="F23" s="6">
        <f t="shared" si="4"/>
        <v>4</v>
      </c>
      <c r="H23" s="4">
        <v>1</v>
      </c>
    </row>
    <row r="24" spans="1:9" ht="37" customHeight="1" x14ac:dyDescent="0.3">
      <c r="A24" s="2" t="s">
        <v>684</v>
      </c>
      <c r="B24" s="2" t="str">
        <f t="shared" si="0"/>
        <v>Track performance of new-customer and product strategies (10786)</v>
      </c>
      <c r="C24" s="5" t="str">
        <f t="shared" si="1"/>
        <v>8.1.4.5</v>
      </c>
      <c r="D24" s="2" t="str">
        <f t="shared" si="2"/>
        <v>Track performance of new-customer and product strategies</v>
      </c>
      <c r="E24" s="6" t="str">
        <f t="shared" si="3"/>
        <v>10786</v>
      </c>
      <c r="F24" s="6">
        <f t="shared" si="4"/>
        <v>4</v>
      </c>
      <c r="H24" s="4">
        <v>1</v>
      </c>
    </row>
    <row r="25" spans="1:9" ht="37" customHeight="1" x14ac:dyDescent="0.3">
      <c r="A25" s="2" t="s">
        <v>685</v>
      </c>
      <c r="B25" s="2" t="str">
        <f t="shared" si="0"/>
        <v>Prepare activity-based performance measures (10787)</v>
      </c>
      <c r="C25" s="5" t="str">
        <f t="shared" si="1"/>
        <v>8.1.4.6</v>
      </c>
      <c r="D25" s="2" t="str">
        <f t="shared" si="2"/>
        <v>Prepare activity-based performance measures</v>
      </c>
      <c r="E25" s="6" t="str">
        <f t="shared" si="3"/>
        <v>10787</v>
      </c>
      <c r="F25" s="6">
        <f t="shared" si="4"/>
        <v>4</v>
      </c>
      <c r="H25" s="4">
        <v>1</v>
      </c>
    </row>
    <row r="26" spans="1:9" ht="37" customHeight="1" x14ac:dyDescent="0.3">
      <c r="A26" s="2" t="s">
        <v>686</v>
      </c>
      <c r="B26" s="2" t="str">
        <f t="shared" si="0"/>
        <v>Manage continuous cost improvement (10788)</v>
      </c>
      <c r="C26" s="5" t="str">
        <f t="shared" si="1"/>
        <v>8.1.4.7</v>
      </c>
      <c r="D26" s="2" t="str">
        <f t="shared" si="2"/>
        <v>Manage continuous cost improvement</v>
      </c>
      <c r="E26" s="6" t="str">
        <f t="shared" si="3"/>
        <v>10788</v>
      </c>
      <c r="F26" s="6">
        <f t="shared" si="4"/>
        <v>4</v>
      </c>
      <c r="H26" s="4">
        <v>1</v>
      </c>
    </row>
    <row r="27" spans="1:9" ht="37" customHeight="1" x14ac:dyDescent="0.3">
      <c r="A27" s="2" t="s">
        <v>687</v>
      </c>
      <c r="B27" s="2" t="str">
        <f t="shared" si="0"/>
        <v>Perform revenue accounting (10729)</v>
      </c>
      <c r="C27" s="5" t="str">
        <f t="shared" si="1"/>
        <v>8.2</v>
      </c>
      <c r="D27" s="2" t="str">
        <f t="shared" si="2"/>
        <v>Perform revenue accounting</v>
      </c>
      <c r="E27" s="6" t="str">
        <f t="shared" si="3"/>
        <v>10729</v>
      </c>
      <c r="F27" s="6">
        <f t="shared" si="4"/>
        <v>2</v>
      </c>
      <c r="H27" s="4" t="s">
        <v>1571</v>
      </c>
      <c r="I27" s="4">
        <v>1</v>
      </c>
    </row>
    <row r="28" spans="1:9" ht="37" customHeight="1" x14ac:dyDescent="0.3">
      <c r="A28" s="2" t="s">
        <v>688</v>
      </c>
      <c r="B28" s="2" t="str">
        <f t="shared" si="0"/>
        <v>Process customer credit (10742)</v>
      </c>
      <c r="C28" s="5" t="str">
        <f t="shared" si="1"/>
        <v>8.2.1</v>
      </c>
      <c r="D28" s="2" t="str">
        <f t="shared" si="2"/>
        <v>Process customer credit</v>
      </c>
      <c r="E28" s="6" t="str">
        <f t="shared" si="3"/>
        <v>10742</v>
      </c>
      <c r="F28" s="6">
        <f t="shared" si="4"/>
        <v>3</v>
      </c>
      <c r="I28" s="4">
        <v>1</v>
      </c>
    </row>
    <row r="29" spans="1:9" ht="37" customHeight="1" x14ac:dyDescent="0.3">
      <c r="A29" s="2" t="s">
        <v>689</v>
      </c>
      <c r="B29" s="2" t="str">
        <f t="shared" si="0"/>
        <v>Establish credit policies (10789)</v>
      </c>
      <c r="C29" s="5" t="str">
        <f t="shared" si="1"/>
        <v>8.2.1.1</v>
      </c>
      <c r="D29" s="2" t="str">
        <f t="shared" si="2"/>
        <v>Establish credit policies</v>
      </c>
      <c r="E29" s="6" t="str">
        <f t="shared" si="3"/>
        <v>10789</v>
      </c>
      <c r="F29" s="6">
        <f t="shared" si="4"/>
        <v>4</v>
      </c>
      <c r="H29" s="4">
        <v>1</v>
      </c>
    </row>
    <row r="30" spans="1:9" ht="37" customHeight="1" x14ac:dyDescent="0.3">
      <c r="A30" s="2" t="s">
        <v>690</v>
      </c>
      <c r="B30" s="2" t="str">
        <f t="shared" si="0"/>
        <v>Analyze/Approve new account applications (10790)</v>
      </c>
      <c r="C30" s="5" t="str">
        <f t="shared" si="1"/>
        <v>8.2.1.2</v>
      </c>
      <c r="D30" s="2" t="str">
        <f t="shared" si="2"/>
        <v>Analyze/Approve new account applications</v>
      </c>
      <c r="E30" s="6" t="str">
        <f t="shared" si="3"/>
        <v>10790</v>
      </c>
      <c r="F30" s="6">
        <f t="shared" si="4"/>
        <v>4</v>
      </c>
      <c r="H30" s="4">
        <v>1</v>
      </c>
    </row>
    <row r="31" spans="1:9" ht="37" customHeight="1" x14ac:dyDescent="0.3">
      <c r="A31" s="2" t="s">
        <v>691</v>
      </c>
      <c r="B31" s="2" t="str">
        <f t="shared" si="0"/>
        <v>Review existing accounts (10791)</v>
      </c>
      <c r="C31" s="5" t="str">
        <f t="shared" si="1"/>
        <v>8.2.1.3</v>
      </c>
      <c r="D31" s="2" t="str">
        <f t="shared" si="2"/>
        <v>Review existing accounts</v>
      </c>
      <c r="E31" s="6" t="str">
        <f t="shared" si="3"/>
        <v>10791</v>
      </c>
      <c r="F31" s="6">
        <f t="shared" si="4"/>
        <v>4</v>
      </c>
      <c r="I31" s="4">
        <v>1</v>
      </c>
    </row>
    <row r="32" spans="1:9" ht="37" customHeight="1" x14ac:dyDescent="0.3">
      <c r="A32" s="2" t="s">
        <v>692</v>
      </c>
      <c r="B32" s="2" t="str">
        <f t="shared" si="0"/>
        <v>Produce credit/collection reports  (10792)</v>
      </c>
      <c r="C32" s="5" t="str">
        <f t="shared" si="1"/>
        <v>8.2.1.4</v>
      </c>
      <c r="D32" s="2" t="str">
        <f t="shared" si="2"/>
        <v xml:space="preserve">Produce credit/collection reports </v>
      </c>
      <c r="E32" s="6" t="str">
        <f t="shared" si="3"/>
        <v>10792</v>
      </c>
      <c r="F32" s="6">
        <f t="shared" si="4"/>
        <v>4</v>
      </c>
      <c r="I32" s="4">
        <v>1</v>
      </c>
    </row>
    <row r="33" spans="1:9" ht="37" customHeight="1" x14ac:dyDescent="0.3">
      <c r="A33" s="2" t="s">
        <v>693</v>
      </c>
      <c r="B33" s="2" t="str">
        <f t="shared" si="0"/>
        <v>Reinstate or suspend accounts based on credit policies (10793)</v>
      </c>
      <c r="C33" s="5" t="str">
        <f t="shared" si="1"/>
        <v>8.2.1.5</v>
      </c>
      <c r="D33" s="2" t="str">
        <f t="shared" si="2"/>
        <v>Reinstate or suspend accounts based on credit policies</v>
      </c>
      <c r="E33" s="6" t="str">
        <f t="shared" si="3"/>
        <v>10793</v>
      </c>
      <c r="F33" s="6">
        <f t="shared" si="4"/>
        <v>4</v>
      </c>
      <c r="H33" s="4">
        <v>1</v>
      </c>
    </row>
    <row r="34" spans="1:9" ht="37" customHeight="1" x14ac:dyDescent="0.3">
      <c r="A34" s="2" t="s">
        <v>694</v>
      </c>
      <c r="B34" s="2" t="str">
        <f t="shared" si="0"/>
        <v>Invoice customer (10743)</v>
      </c>
      <c r="C34" s="5" t="str">
        <f t="shared" si="1"/>
        <v>8.2.2</v>
      </c>
      <c r="D34" s="2" t="str">
        <f t="shared" si="2"/>
        <v>Invoice customer</v>
      </c>
      <c r="E34" s="6" t="str">
        <f t="shared" si="3"/>
        <v>10743</v>
      </c>
      <c r="F34" s="6">
        <f t="shared" si="4"/>
        <v>3</v>
      </c>
      <c r="I34" s="4">
        <v>1</v>
      </c>
    </row>
    <row r="35" spans="1:9" ht="37" customHeight="1" x14ac:dyDescent="0.3">
      <c r="A35" s="2" t="s">
        <v>695</v>
      </c>
      <c r="B35" s="2" t="str">
        <f t="shared" si="0"/>
        <v>Maintain customer/product master files  (10794)</v>
      </c>
      <c r="C35" s="5" t="str">
        <f t="shared" si="1"/>
        <v>8.2.2.1</v>
      </c>
      <c r="D35" s="2" t="str">
        <f t="shared" si="2"/>
        <v xml:space="preserve">Maintain customer/product master files </v>
      </c>
      <c r="E35" s="6" t="str">
        <f t="shared" si="3"/>
        <v>10794</v>
      </c>
      <c r="F35" s="6">
        <f t="shared" si="4"/>
        <v>4</v>
      </c>
      <c r="G35" s="4">
        <v>1</v>
      </c>
    </row>
    <row r="36" spans="1:9" ht="37" customHeight="1" x14ac:dyDescent="0.3">
      <c r="A36" s="2" t="s">
        <v>696</v>
      </c>
      <c r="B36" s="2" t="str">
        <f t="shared" si="0"/>
        <v>Generate customer billing data (10795)</v>
      </c>
      <c r="C36" s="5" t="str">
        <f t="shared" si="1"/>
        <v>8.2.2.2</v>
      </c>
      <c r="D36" s="2" t="str">
        <f t="shared" si="2"/>
        <v>Generate customer billing data</v>
      </c>
      <c r="E36" s="6" t="str">
        <f t="shared" si="3"/>
        <v>10795</v>
      </c>
      <c r="F36" s="6">
        <f t="shared" si="4"/>
        <v>4</v>
      </c>
      <c r="I36" s="4">
        <v>1</v>
      </c>
    </row>
    <row r="37" spans="1:9" ht="37" customHeight="1" x14ac:dyDescent="0.3">
      <c r="A37" s="2" t="s">
        <v>697</v>
      </c>
      <c r="B37" s="2" t="str">
        <f t="shared" si="0"/>
        <v>Transmit billing data to customers (10796)</v>
      </c>
      <c r="C37" s="5" t="str">
        <f t="shared" si="1"/>
        <v>8.2.2.3</v>
      </c>
      <c r="D37" s="2" t="str">
        <f t="shared" si="2"/>
        <v>Transmit billing data to customers</v>
      </c>
      <c r="E37" s="6" t="str">
        <f t="shared" si="3"/>
        <v>10796</v>
      </c>
      <c r="F37" s="6">
        <f t="shared" si="4"/>
        <v>4</v>
      </c>
      <c r="I37" s="4">
        <v>1</v>
      </c>
    </row>
    <row r="38" spans="1:9" ht="37" customHeight="1" x14ac:dyDescent="0.3">
      <c r="A38" s="2" t="s">
        <v>698</v>
      </c>
      <c r="B38" s="2" t="str">
        <f t="shared" si="0"/>
        <v>Post receivable entries (10797)</v>
      </c>
      <c r="C38" s="5" t="str">
        <f t="shared" si="1"/>
        <v>8.2.2.4</v>
      </c>
      <c r="D38" s="2" t="str">
        <f t="shared" si="2"/>
        <v>Post receivable entries</v>
      </c>
      <c r="E38" s="6" t="str">
        <f t="shared" si="3"/>
        <v>10797</v>
      </c>
      <c r="F38" s="6">
        <f t="shared" si="4"/>
        <v>4</v>
      </c>
      <c r="H38" s="4">
        <v>1</v>
      </c>
    </row>
    <row r="39" spans="1:9" ht="37" customHeight="1" x14ac:dyDescent="0.3">
      <c r="A39" s="2" t="s">
        <v>699</v>
      </c>
      <c r="B39" s="2" t="str">
        <f t="shared" si="0"/>
        <v>Resolve customer billing inquiries (10798)</v>
      </c>
      <c r="C39" s="5" t="str">
        <f t="shared" si="1"/>
        <v>8.2.2.5</v>
      </c>
      <c r="D39" s="2" t="str">
        <f t="shared" si="2"/>
        <v>Resolve customer billing inquiries</v>
      </c>
      <c r="E39" s="6" t="str">
        <f t="shared" si="3"/>
        <v>10798</v>
      </c>
      <c r="F39" s="6">
        <f t="shared" si="4"/>
        <v>4</v>
      </c>
      <c r="I39" s="4">
        <v>1</v>
      </c>
    </row>
    <row r="40" spans="1:9" ht="37" customHeight="1" x14ac:dyDescent="0.3">
      <c r="A40" s="2" t="s">
        <v>700</v>
      </c>
      <c r="B40" s="2" t="str">
        <f t="shared" si="0"/>
        <v>Process accounts receivable (AR) (10744)</v>
      </c>
      <c r="C40" s="5" t="str">
        <f t="shared" si="1"/>
        <v>8.2.3</v>
      </c>
      <c r="D40" s="2" t="str">
        <f t="shared" si="2"/>
        <v>Process accounts receivable</v>
      </c>
      <c r="E40" s="6" t="str">
        <f t="shared" si="3"/>
        <v>AR) (</v>
      </c>
      <c r="F40" s="6">
        <f t="shared" si="4"/>
        <v>3</v>
      </c>
      <c r="I40" s="4">
        <v>1</v>
      </c>
    </row>
    <row r="41" spans="1:9" ht="37" customHeight="1" x14ac:dyDescent="0.3">
      <c r="A41" s="2" t="s">
        <v>701</v>
      </c>
      <c r="B41" s="2" t="str">
        <f t="shared" si="0"/>
        <v>Establish AR policies (10799)</v>
      </c>
      <c r="C41" s="5" t="str">
        <f t="shared" si="1"/>
        <v>8.2.3.1</v>
      </c>
      <c r="D41" s="2" t="str">
        <f t="shared" si="2"/>
        <v>Establish AR policies</v>
      </c>
      <c r="E41" s="6" t="str">
        <f t="shared" si="3"/>
        <v>10799</v>
      </c>
      <c r="F41" s="6">
        <f t="shared" si="4"/>
        <v>4</v>
      </c>
      <c r="H41" s="4">
        <v>1</v>
      </c>
    </row>
    <row r="42" spans="1:9" ht="37" customHeight="1" x14ac:dyDescent="0.3">
      <c r="A42" s="2" t="s">
        <v>702</v>
      </c>
      <c r="B42" s="2" t="str">
        <f t="shared" si="0"/>
        <v>Receive/Deposit customer payments (10800)</v>
      </c>
      <c r="C42" s="5" t="str">
        <f t="shared" si="1"/>
        <v>8.2.3.2</v>
      </c>
      <c r="D42" s="2" t="str">
        <f t="shared" si="2"/>
        <v>Receive/Deposit customer payments</v>
      </c>
      <c r="E42" s="6" t="str">
        <f t="shared" si="3"/>
        <v>10800</v>
      </c>
      <c r="F42" s="6">
        <f t="shared" si="4"/>
        <v>4</v>
      </c>
      <c r="I42" s="4">
        <v>1</v>
      </c>
    </row>
    <row r="43" spans="1:9" ht="37" customHeight="1" x14ac:dyDescent="0.3">
      <c r="A43" s="2" t="s">
        <v>703</v>
      </c>
      <c r="B43" s="2" t="str">
        <f t="shared" si="0"/>
        <v>Apply cash remittances (10801)</v>
      </c>
      <c r="C43" s="5" t="str">
        <f t="shared" si="1"/>
        <v>8.2.3.3</v>
      </c>
      <c r="D43" s="2" t="str">
        <f t="shared" si="2"/>
        <v>Apply cash remittances</v>
      </c>
      <c r="E43" s="6" t="str">
        <f t="shared" si="3"/>
        <v>10801</v>
      </c>
      <c r="F43" s="6">
        <f t="shared" si="4"/>
        <v>4</v>
      </c>
      <c r="I43" s="4">
        <v>1</v>
      </c>
    </row>
    <row r="44" spans="1:9" ht="37" customHeight="1" x14ac:dyDescent="0.3">
      <c r="A44" s="2" t="s">
        <v>704</v>
      </c>
      <c r="B44" s="2" t="str">
        <f t="shared" si="0"/>
        <v>Prepare AR reports (10802)</v>
      </c>
      <c r="C44" s="5" t="str">
        <f t="shared" si="1"/>
        <v>8.2.3.4</v>
      </c>
      <c r="D44" s="2" t="str">
        <f t="shared" si="2"/>
        <v>Prepare AR reports</v>
      </c>
      <c r="E44" s="6" t="str">
        <f t="shared" si="3"/>
        <v>10802</v>
      </c>
      <c r="F44" s="6">
        <f t="shared" si="4"/>
        <v>4</v>
      </c>
      <c r="H44" s="4">
        <v>1</v>
      </c>
    </row>
    <row r="45" spans="1:9" ht="37" customHeight="1" x14ac:dyDescent="0.3">
      <c r="A45" s="2" t="s">
        <v>705</v>
      </c>
      <c r="B45" s="2" t="str">
        <f t="shared" si="0"/>
        <v>Post AR activity to the general ledger (10803)</v>
      </c>
      <c r="C45" s="5" t="str">
        <f t="shared" si="1"/>
        <v>8.2.3.5</v>
      </c>
      <c r="D45" s="2" t="str">
        <f t="shared" si="2"/>
        <v>Post AR activity to the general ledger</v>
      </c>
      <c r="E45" s="6" t="str">
        <f t="shared" si="3"/>
        <v>10803</v>
      </c>
      <c r="F45" s="6">
        <f t="shared" si="4"/>
        <v>4</v>
      </c>
      <c r="H45" s="4">
        <v>1</v>
      </c>
    </row>
    <row r="46" spans="1:9" ht="37" customHeight="1" x14ac:dyDescent="0.3">
      <c r="A46" s="2" t="s">
        <v>706</v>
      </c>
      <c r="B46" s="2" t="str">
        <f t="shared" si="0"/>
        <v>Manage and process collections (10745)</v>
      </c>
      <c r="C46" s="5" t="str">
        <f t="shared" si="1"/>
        <v>8.2.4</v>
      </c>
      <c r="D46" s="2" t="str">
        <f t="shared" si="2"/>
        <v>Manage and process collections</v>
      </c>
      <c r="E46" s="6" t="str">
        <f t="shared" si="3"/>
        <v>10745</v>
      </c>
      <c r="F46" s="6">
        <f t="shared" si="4"/>
        <v>3</v>
      </c>
      <c r="I46" s="4">
        <v>1</v>
      </c>
    </row>
    <row r="47" spans="1:9" ht="37" customHeight="1" x14ac:dyDescent="0.3">
      <c r="A47" s="2" t="s">
        <v>707</v>
      </c>
      <c r="B47" s="2" t="str">
        <f t="shared" si="0"/>
        <v>Establish policies for delinquent accounts (10804)</v>
      </c>
      <c r="C47" s="5" t="str">
        <f t="shared" si="1"/>
        <v>8.2.4.1</v>
      </c>
      <c r="D47" s="2" t="str">
        <f t="shared" si="2"/>
        <v>Establish policies for delinquent accounts</v>
      </c>
      <c r="E47" s="6" t="str">
        <f t="shared" si="3"/>
        <v>10804</v>
      </c>
      <c r="F47" s="6">
        <f t="shared" si="4"/>
        <v>4</v>
      </c>
      <c r="H47" s="4">
        <v>1</v>
      </c>
    </row>
    <row r="48" spans="1:9" ht="37" customHeight="1" x14ac:dyDescent="0.3">
      <c r="A48" s="2" t="s">
        <v>708</v>
      </c>
      <c r="B48" s="2" t="str">
        <f t="shared" si="0"/>
        <v>Analyze delinquent account balances  (10805)</v>
      </c>
      <c r="C48" s="5" t="str">
        <f t="shared" si="1"/>
        <v>8.2.4.2</v>
      </c>
      <c r="D48" s="2" t="str">
        <f t="shared" si="2"/>
        <v xml:space="preserve">Analyze delinquent account balances </v>
      </c>
      <c r="E48" s="6" t="str">
        <f t="shared" si="3"/>
        <v>10805</v>
      </c>
      <c r="F48" s="6">
        <f t="shared" si="4"/>
        <v>4</v>
      </c>
      <c r="I48" s="4">
        <v>1</v>
      </c>
    </row>
    <row r="49" spans="1:9" ht="37" customHeight="1" x14ac:dyDescent="0.3">
      <c r="A49" s="2" t="s">
        <v>709</v>
      </c>
      <c r="B49" s="2" t="str">
        <f t="shared" si="0"/>
        <v>Correspond/Negotiate with delinquent accounts (10806)</v>
      </c>
      <c r="C49" s="5" t="str">
        <f t="shared" si="1"/>
        <v>8.2.4.3</v>
      </c>
      <c r="D49" s="2" t="str">
        <f t="shared" si="2"/>
        <v>Correspond/Negotiate with delinquent accounts</v>
      </c>
      <c r="E49" s="6" t="str">
        <f t="shared" si="3"/>
        <v>10806</v>
      </c>
      <c r="F49" s="6">
        <f t="shared" si="4"/>
        <v>4</v>
      </c>
      <c r="I49" s="4">
        <v>1</v>
      </c>
    </row>
    <row r="50" spans="1:9" ht="37" customHeight="1" x14ac:dyDescent="0.3">
      <c r="A50" s="2" t="s">
        <v>710</v>
      </c>
      <c r="B50" s="2" t="str">
        <f t="shared" si="0"/>
        <v>Discuss account resolution with internal parties (10807)</v>
      </c>
      <c r="C50" s="5" t="str">
        <f t="shared" si="1"/>
        <v>8.2.4.4</v>
      </c>
      <c r="D50" s="2" t="str">
        <f t="shared" si="2"/>
        <v>Discuss account resolution with internal parties</v>
      </c>
      <c r="E50" s="6" t="str">
        <f t="shared" si="3"/>
        <v>10807</v>
      </c>
      <c r="F50" s="6">
        <f t="shared" si="4"/>
        <v>4</v>
      </c>
      <c r="I50" s="4">
        <v>1</v>
      </c>
    </row>
    <row r="51" spans="1:9" ht="37" customHeight="1" x14ac:dyDescent="0.3">
      <c r="A51" s="2" t="s">
        <v>711</v>
      </c>
      <c r="B51" s="2" t="str">
        <f t="shared" si="0"/>
        <v>Process adjustments/write-off balances (10808)</v>
      </c>
      <c r="C51" s="5" t="str">
        <f t="shared" si="1"/>
        <v>8.2.4.5</v>
      </c>
      <c r="D51" s="2" t="str">
        <f t="shared" si="2"/>
        <v>Process adjustments/write-off balances</v>
      </c>
      <c r="E51" s="6" t="str">
        <f t="shared" si="3"/>
        <v>10808</v>
      </c>
      <c r="F51" s="6">
        <f t="shared" si="4"/>
        <v>4</v>
      </c>
      <c r="I51" s="4">
        <v>1</v>
      </c>
    </row>
    <row r="52" spans="1:9" ht="37" customHeight="1" x14ac:dyDescent="0.3">
      <c r="A52" s="2" t="s">
        <v>712</v>
      </c>
      <c r="B52" s="2" t="str">
        <f t="shared" si="0"/>
        <v>Manage and process adjustments/deductions (10746)</v>
      </c>
      <c r="C52" s="5" t="str">
        <f t="shared" si="1"/>
        <v>8.2.5</v>
      </c>
      <c r="D52" s="2" t="str">
        <f t="shared" si="2"/>
        <v>Manage and process adjustments/deductions</v>
      </c>
      <c r="E52" s="6" t="str">
        <f t="shared" si="3"/>
        <v>10746</v>
      </c>
      <c r="F52" s="6">
        <f t="shared" si="4"/>
        <v>3</v>
      </c>
      <c r="I52" s="4">
        <v>1</v>
      </c>
    </row>
    <row r="53" spans="1:9" ht="37" customHeight="1" x14ac:dyDescent="0.3">
      <c r="A53" s="2" t="s">
        <v>713</v>
      </c>
      <c r="B53" s="2" t="str">
        <f t="shared" si="0"/>
        <v>Establish policies/procedures for adjustments  (10809)</v>
      </c>
      <c r="C53" s="5" t="str">
        <f t="shared" si="1"/>
        <v>8.2.5.1</v>
      </c>
      <c r="D53" s="2" t="str">
        <f t="shared" si="2"/>
        <v xml:space="preserve">Establish policies/procedures for adjustments </v>
      </c>
      <c r="E53" s="6" t="str">
        <f t="shared" si="3"/>
        <v>10809</v>
      </c>
      <c r="F53" s="6">
        <f t="shared" si="4"/>
        <v>4</v>
      </c>
      <c r="I53" s="4">
        <v>1</v>
      </c>
    </row>
    <row r="54" spans="1:9" ht="37" customHeight="1" x14ac:dyDescent="0.3">
      <c r="A54" s="2" t="s">
        <v>714</v>
      </c>
      <c r="B54" s="2" t="str">
        <f t="shared" si="0"/>
        <v>Analyze adjustments (10810)</v>
      </c>
      <c r="C54" s="5" t="str">
        <f t="shared" si="1"/>
        <v>8.2.5.2</v>
      </c>
      <c r="D54" s="2" t="str">
        <f t="shared" si="2"/>
        <v>Analyze adjustments</v>
      </c>
      <c r="E54" s="6" t="str">
        <f t="shared" si="3"/>
        <v>10810</v>
      </c>
      <c r="F54" s="6">
        <f t="shared" si="4"/>
        <v>4</v>
      </c>
      <c r="I54" s="4">
        <v>1</v>
      </c>
    </row>
    <row r="55" spans="1:9" ht="37" customHeight="1" x14ac:dyDescent="0.3">
      <c r="A55" s="2" t="s">
        <v>715</v>
      </c>
      <c r="B55" s="2" t="str">
        <f t="shared" si="0"/>
        <v>Correspond/Negotiate with customer (10811)</v>
      </c>
      <c r="C55" s="5" t="str">
        <f t="shared" si="1"/>
        <v>8.2.5.3</v>
      </c>
      <c r="D55" s="2" t="str">
        <f t="shared" si="2"/>
        <v>Correspond/Negotiate with customer</v>
      </c>
      <c r="E55" s="6" t="str">
        <f t="shared" si="3"/>
        <v>10811</v>
      </c>
      <c r="F55" s="6">
        <f t="shared" si="4"/>
        <v>4</v>
      </c>
      <c r="I55" s="4">
        <v>1</v>
      </c>
    </row>
    <row r="56" spans="1:9" ht="37" customHeight="1" x14ac:dyDescent="0.3">
      <c r="A56" s="2" t="s">
        <v>716</v>
      </c>
      <c r="B56" s="2" t="str">
        <f t="shared" si="0"/>
        <v>Discuss resolution with internal parties  (10812)</v>
      </c>
      <c r="C56" s="5" t="str">
        <f t="shared" si="1"/>
        <v>8.2.5.4</v>
      </c>
      <c r="D56" s="2" t="str">
        <f t="shared" si="2"/>
        <v xml:space="preserve">Discuss resolution with internal parties </v>
      </c>
      <c r="E56" s="6" t="str">
        <f t="shared" si="3"/>
        <v>10812</v>
      </c>
      <c r="F56" s="6">
        <f t="shared" si="4"/>
        <v>4</v>
      </c>
      <c r="H56" s="4">
        <v>1</v>
      </c>
    </row>
    <row r="57" spans="1:9" ht="37" customHeight="1" x14ac:dyDescent="0.3">
      <c r="A57" s="2" t="s">
        <v>717</v>
      </c>
      <c r="B57" s="2" t="str">
        <f t="shared" si="0"/>
        <v>Prepare chargeback invoices (10813)</v>
      </c>
      <c r="C57" s="5" t="str">
        <f t="shared" si="1"/>
        <v>8.2.5.5</v>
      </c>
      <c r="D57" s="2" t="str">
        <f t="shared" si="2"/>
        <v>Prepare chargeback invoices</v>
      </c>
      <c r="E57" s="6" t="str">
        <f t="shared" si="3"/>
        <v>10813</v>
      </c>
      <c r="F57" s="6">
        <f t="shared" si="4"/>
        <v>4</v>
      </c>
      <c r="I57" s="4">
        <v>1</v>
      </c>
    </row>
    <row r="58" spans="1:9" ht="37" customHeight="1" x14ac:dyDescent="0.3">
      <c r="A58" s="2" t="s">
        <v>718</v>
      </c>
      <c r="B58" s="2" t="str">
        <f t="shared" si="0"/>
        <v>Process related entries (10814)</v>
      </c>
      <c r="C58" s="5" t="str">
        <f t="shared" si="1"/>
        <v>8.2.5.6</v>
      </c>
      <c r="D58" s="2" t="str">
        <f t="shared" si="2"/>
        <v>Process related entries</v>
      </c>
      <c r="E58" s="6" t="str">
        <f t="shared" si="3"/>
        <v>10814</v>
      </c>
      <c r="F58" s="6">
        <f t="shared" si="4"/>
        <v>4</v>
      </c>
      <c r="I58" s="4">
        <v>1</v>
      </c>
    </row>
    <row r="59" spans="1:9" ht="37" customHeight="1" x14ac:dyDescent="0.3">
      <c r="A59" s="2" t="s">
        <v>719</v>
      </c>
      <c r="B59" s="2" t="str">
        <f t="shared" si="0"/>
        <v>Perform general accounting and reporting (10730)</v>
      </c>
      <c r="C59" s="5" t="str">
        <f t="shared" si="1"/>
        <v>8.3</v>
      </c>
      <c r="D59" s="2" t="str">
        <f t="shared" si="2"/>
        <v>Perform general accounting and reporting</v>
      </c>
      <c r="E59" s="6" t="str">
        <f t="shared" si="3"/>
        <v>10730</v>
      </c>
      <c r="F59" s="6">
        <f t="shared" si="4"/>
        <v>2</v>
      </c>
      <c r="H59" s="4">
        <v>1</v>
      </c>
    </row>
    <row r="60" spans="1:9" ht="37" customHeight="1" x14ac:dyDescent="0.3">
      <c r="A60" s="2" t="s">
        <v>720</v>
      </c>
      <c r="B60" s="2" t="str">
        <f t="shared" si="0"/>
        <v>Manage policies and procedures (10747)</v>
      </c>
      <c r="C60" s="5" t="str">
        <f t="shared" si="1"/>
        <v>8.3.1</v>
      </c>
      <c r="D60" s="2" t="str">
        <f t="shared" si="2"/>
        <v>Manage policies and procedures</v>
      </c>
      <c r="E60" s="6" t="str">
        <f t="shared" si="3"/>
        <v>10747</v>
      </c>
      <c r="F60" s="6">
        <f t="shared" si="4"/>
        <v>3</v>
      </c>
      <c r="H60" s="4">
        <v>1</v>
      </c>
    </row>
    <row r="61" spans="1:9" ht="37" customHeight="1" x14ac:dyDescent="0.3">
      <c r="A61" s="2" t="s">
        <v>721</v>
      </c>
      <c r="B61" s="2" t="str">
        <f t="shared" si="0"/>
        <v>Negotiate service-level agreements (10815)</v>
      </c>
      <c r="C61" s="5" t="str">
        <f t="shared" si="1"/>
        <v>8.3.1.1</v>
      </c>
      <c r="D61" s="2" t="str">
        <f t="shared" si="2"/>
        <v>Negotiate service-level agreements</v>
      </c>
      <c r="E61" s="6" t="str">
        <f t="shared" si="3"/>
        <v>10815</v>
      </c>
      <c r="F61" s="6">
        <f t="shared" si="4"/>
        <v>4</v>
      </c>
      <c r="H61" s="4">
        <v>1</v>
      </c>
    </row>
    <row r="62" spans="1:9" ht="37" customHeight="1" x14ac:dyDescent="0.3">
      <c r="A62" s="2" t="s">
        <v>722</v>
      </c>
      <c r="B62" s="2" t="str">
        <f t="shared" si="0"/>
        <v>Establish accounting policies (10816)</v>
      </c>
      <c r="C62" s="5" t="str">
        <f t="shared" si="1"/>
        <v>8.3.1.2</v>
      </c>
      <c r="D62" s="2" t="str">
        <f t="shared" si="2"/>
        <v>Establish accounting policies</v>
      </c>
      <c r="E62" s="6" t="str">
        <f t="shared" si="3"/>
        <v>10816</v>
      </c>
      <c r="F62" s="6">
        <f t="shared" si="4"/>
        <v>4</v>
      </c>
      <c r="H62" s="4">
        <v>1</v>
      </c>
    </row>
    <row r="63" spans="1:9" ht="37" customHeight="1" x14ac:dyDescent="0.3">
      <c r="A63" s="2" t="s">
        <v>723</v>
      </c>
      <c r="B63" s="2" t="str">
        <f t="shared" si="0"/>
        <v>Set and enforce approval limits (10817)</v>
      </c>
      <c r="C63" s="5" t="str">
        <f t="shared" si="1"/>
        <v>8.3.1.3</v>
      </c>
      <c r="D63" s="2" t="str">
        <f t="shared" si="2"/>
        <v>Set and enforce approval limits</v>
      </c>
      <c r="E63" s="6" t="str">
        <f t="shared" si="3"/>
        <v>10817</v>
      </c>
      <c r="F63" s="6">
        <f t="shared" si="4"/>
        <v>4</v>
      </c>
      <c r="H63" s="4">
        <v>1</v>
      </c>
      <c r="I63" s="4" t="s">
        <v>1571</v>
      </c>
    </row>
    <row r="64" spans="1:9" ht="37" customHeight="1" x14ac:dyDescent="0.3">
      <c r="A64" s="2" t="s">
        <v>724</v>
      </c>
      <c r="B64" s="2" t="str">
        <f t="shared" si="0"/>
        <v>Establish common financial systems (10818)</v>
      </c>
      <c r="C64" s="5" t="str">
        <f t="shared" si="1"/>
        <v>8.3.1.4</v>
      </c>
      <c r="D64" s="2" t="str">
        <f t="shared" si="2"/>
        <v>Establish common financial systems</v>
      </c>
      <c r="E64" s="6" t="str">
        <f t="shared" si="3"/>
        <v>10818</v>
      </c>
      <c r="F64" s="6">
        <f t="shared" si="4"/>
        <v>4</v>
      </c>
      <c r="G64" s="4">
        <v>1</v>
      </c>
    </row>
    <row r="65" spans="1:9" ht="37" customHeight="1" x14ac:dyDescent="0.3">
      <c r="A65" s="2" t="s">
        <v>725</v>
      </c>
      <c r="B65" s="2" t="str">
        <f t="shared" si="0"/>
        <v>Perform general accounting (10748)</v>
      </c>
      <c r="C65" s="5" t="str">
        <f t="shared" si="1"/>
        <v>8.3.2</v>
      </c>
      <c r="D65" s="2" t="str">
        <f t="shared" si="2"/>
        <v>Perform general accounting</v>
      </c>
      <c r="E65" s="6" t="str">
        <f t="shared" si="3"/>
        <v>10748</v>
      </c>
      <c r="F65" s="6">
        <f t="shared" si="4"/>
        <v>3</v>
      </c>
      <c r="I65" s="4">
        <v>1</v>
      </c>
    </row>
    <row r="66" spans="1:9" ht="37" customHeight="1" x14ac:dyDescent="0.3">
      <c r="A66" s="2" t="s">
        <v>726</v>
      </c>
      <c r="B66" s="2" t="str">
        <f t="shared" ref="B66:B129" si="5">RIGHT(A66,LEN(A66)-FIND(" ",A66))</f>
        <v>Maintain chart of accounts (10819)</v>
      </c>
      <c r="C66" s="5" t="str">
        <f t="shared" ref="C66:C129" si="6">LEFT(A66,FIND(" ",A66)-1)</f>
        <v>8.3.2.1</v>
      </c>
      <c r="D66" s="2" t="str">
        <f t="shared" ref="D66:D129" si="7">LEFT(B66,FIND("(",B66)-2)</f>
        <v>Maintain chart of accounts</v>
      </c>
      <c r="E66" s="6" t="str">
        <f t="shared" ref="E66:E129" si="8">MID(B66,FIND("(",B66)+1,5)</f>
        <v>10819</v>
      </c>
      <c r="F66" s="6">
        <f t="shared" ref="F66:F129" si="9">INT((LEN(C66)+1)/2)</f>
        <v>4</v>
      </c>
      <c r="I66" s="4">
        <v>1</v>
      </c>
    </row>
    <row r="67" spans="1:9" ht="37" customHeight="1" x14ac:dyDescent="0.3">
      <c r="A67" s="2" t="s">
        <v>727</v>
      </c>
      <c r="B67" s="2" t="str">
        <f t="shared" si="5"/>
        <v>Process journal entries (10820)</v>
      </c>
      <c r="C67" s="5" t="str">
        <f t="shared" si="6"/>
        <v>8.3.2.2</v>
      </c>
      <c r="D67" s="2" t="str">
        <f t="shared" si="7"/>
        <v>Process journal entries</v>
      </c>
      <c r="E67" s="6" t="str">
        <f t="shared" si="8"/>
        <v>10820</v>
      </c>
      <c r="F67" s="6">
        <f t="shared" si="9"/>
        <v>4</v>
      </c>
      <c r="I67" s="4">
        <v>1</v>
      </c>
    </row>
    <row r="68" spans="1:9" ht="37" customHeight="1" x14ac:dyDescent="0.3">
      <c r="A68" s="2" t="s">
        <v>728</v>
      </c>
      <c r="B68" s="2" t="str">
        <f t="shared" si="5"/>
        <v>Process allocations (10821)</v>
      </c>
      <c r="C68" s="5" t="str">
        <f t="shared" si="6"/>
        <v>8.3.2.3</v>
      </c>
      <c r="D68" s="2" t="str">
        <f t="shared" si="7"/>
        <v>Process allocations</v>
      </c>
      <c r="E68" s="6" t="str">
        <f t="shared" si="8"/>
        <v>10821</v>
      </c>
      <c r="F68" s="6">
        <f t="shared" si="9"/>
        <v>4</v>
      </c>
      <c r="H68" s="4">
        <v>1</v>
      </c>
    </row>
    <row r="69" spans="1:9" ht="37" customHeight="1" x14ac:dyDescent="0.3">
      <c r="A69" s="2" t="s">
        <v>729</v>
      </c>
      <c r="B69" s="2" t="str">
        <f t="shared" si="5"/>
        <v>Process period end adjustments (e.g., accruals and currency conversions)  (10822)</v>
      </c>
      <c r="C69" s="5" t="str">
        <f t="shared" si="6"/>
        <v>8.3.2.4</v>
      </c>
      <c r="D69" s="2" t="str">
        <f t="shared" si="7"/>
        <v>Process period end adjustments</v>
      </c>
      <c r="E69" s="6" t="str">
        <f t="shared" si="8"/>
        <v>e.g.,</v>
      </c>
      <c r="F69" s="6">
        <f t="shared" si="9"/>
        <v>4</v>
      </c>
      <c r="H69" s="4">
        <v>1</v>
      </c>
    </row>
    <row r="70" spans="1:9" ht="37" customHeight="1" x14ac:dyDescent="0.3">
      <c r="A70" s="2" t="s">
        <v>730</v>
      </c>
      <c r="B70" s="2" t="str">
        <f t="shared" si="5"/>
        <v>Post and reconcile intercompany transactions (10823)</v>
      </c>
      <c r="C70" s="5" t="str">
        <f t="shared" si="6"/>
        <v>8.3.2.5</v>
      </c>
      <c r="D70" s="2" t="str">
        <f t="shared" si="7"/>
        <v>Post and reconcile intercompany transactions</v>
      </c>
      <c r="E70" s="6" t="str">
        <f t="shared" si="8"/>
        <v>10823</v>
      </c>
      <c r="F70" s="6">
        <f t="shared" si="9"/>
        <v>4</v>
      </c>
      <c r="H70" s="4" t="s">
        <v>1571</v>
      </c>
      <c r="I70" s="4">
        <v>1</v>
      </c>
    </row>
    <row r="71" spans="1:9" ht="37" customHeight="1" x14ac:dyDescent="0.3">
      <c r="A71" s="2" t="s">
        <v>731</v>
      </c>
      <c r="B71" s="2" t="str">
        <f t="shared" si="5"/>
        <v>Reconcile general ledger accounts  (10824)</v>
      </c>
      <c r="C71" s="5" t="str">
        <f t="shared" si="6"/>
        <v>8.3.2.6</v>
      </c>
      <c r="D71" s="2" t="str">
        <f t="shared" si="7"/>
        <v xml:space="preserve">Reconcile general ledger accounts </v>
      </c>
      <c r="E71" s="6" t="str">
        <f t="shared" si="8"/>
        <v>10824</v>
      </c>
      <c r="F71" s="6">
        <f t="shared" si="9"/>
        <v>4</v>
      </c>
      <c r="H71" s="4" t="s">
        <v>1571</v>
      </c>
      <c r="I71" s="4">
        <v>1</v>
      </c>
    </row>
    <row r="72" spans="1:9" ht="37" customHeight="1" x14ac:dyDescent="0.3">
      <c r="A72" s="2" t="s">
        <v>732</v>
      </c>
      <c r="B72" s="2" t="str">
        <f t="shared" si="5"/>
        <v>Perform consolidations and process eliminations (10825)</v>
      </c>
      <c r="C72" s="5" t="str">
        <f t="shared" si="6"/>
        <v>8.3.2.7</v>
      </c>
      <c r="D72" s="2" t="str">
        <f t="shared" si="7"/>
        <v>Perform consolidations and process eliminations</v>
      </c>
      <c r="E72" s="6" t="str">
        <f t="shared" si="8"/>
        <v>10825</v>
      </c>
      <c r="F72" s="6">
        <f t="shared" si="9"/>
        <v>4</v>
      </c>
      <c r="I72" s="4">
        <v>1</v>
      </c>
    </row>
    <row r="73" spans="1:9" ht="37" customHeight="1" x14ac:dyDescent="0.3">
      <c r="A73" s="2" t="s">
        <v>733</v>
      </c>
      <c r="B73" s="2" t="str">
        <f t="shared" si="5"/>
        <v>Prepare trial balance (10826)</v>
      </c>
      <c r="C73" s="5" t="str">
        <f t="shared" si="6"/>
        <v>8.3.2.8</v>
      </c>
      <c r="D73" s="2" t="str">
        <f t="shared" si="7"/>
        <v>Prepare trial balance</v>
      </c>
      <c r="E73" s="6" t="str">
        <f t="shared" si="8"/>
        <v>10826</v>
      </c>
      <c r="F73" s="6">
        <f t="shared" si="9"/>
        <v>4</v>
      </c>
      <c r="I73" s="4">
        <v>1</v>
      </c>
    </row>
    <row r="74" spans="1:9" ht="37" customHeight="1" x14ac:dyDescent="0.3">
      <c r="A74" s="2" t="s">
        <v>734</v>
      </c>
      <c r="B74" s="2" t="str">
        <f t="shared" si="5"/>
        <v>Prepare and post management adjustments (10827)</v>
      </c>
      <c r="C74" s="5" t="str">
        <f t="shared" si="6"/>
        <v>8.3.2.9</v>
      </c>
      <c r="D74" s="2" t="str">
        <f t="shared" si="7"/>
        <v>Prepare and post management adjustments</v>
      </c>
      <c r="E74" s="6" t="str">
        <f t="shared" si="8"/>
        <v>10827</v>
      </c>
      <c r="F74" s="6">
        <f t="shared" si="9"/>
        <v>4</v>
      </c>
      <c r="H74" s="4">
        <v>1</v>
      </c>
    </row>
    <row r="75" spans="1:9" ht="37" customHeight="1" x14ac:dyDescent="0.3">
      <c r="A75" s="2" t="s">
        <v>735</v>
      </c>
      <c r="B75" s="2" t="str">
        <f t="shared" si="5"/>
        <v xml:space="preserve">Perform fixed asset accounting (10749) </v>
      </c>
      <c r="C75" s="5" t="str">
        <f t="shared" si="6"/>
        <v>8.3.3</v>
      </c>
      <c r="D75" s="2" t="str">
        <f t="shared" si="7"/>
        <v>Perform fixed asset accounting</v>
      </c>
      <c r="E75" s="6" t="str">
        <f t="shared" si="8"/>
        <v>10749</v>
      </c>
      <c r="F75" s="6">
        <f t="shared" si="9"/>
        <v>3</v>
      </c>
      <c r="I75" s="4">
        <v>1</v>
      </c>
    </row>
    <row r="76" spans="1:9" ht="37" customHeight="1" x14ac:dyDescent="0.3">
      <c r="A76" s="2" t="s">
        <v>736</v>
      </c>
      <c r="B76" s="2" t="str">
        <f t="shared" si="5"/>
        <v>Establish fixed asset policies and procedures (10828)</v>
      </c>
      <c r="C76" s="5" t="str">
        <f t="shared" si="6"/>
        <v>8.3.3.1</v>
      </c>
      <c r="D76" s="2" t="str">
        <f t="shared" si="7"/>
        <v>Establish fixed asset policies and procedures</v>
      </c>
      <c r="E76" s="6" t="str">
        <f t="shared" si="8"/>
        <v>10828</v>
      </c>
      <c r="F76" s="6">
        <f t="shared" si="9"/>
        <v>4</v>
      </c>
      <c r="H76" s="4">
        <v>1</v>
      </c>
    </row>
    <row r="77" spans="1:9" ht="37" customHeight="1" x14ac:dyDescent="0.3">
      <c r="A77" s="2" t="s">
        <v>737</v>
      </c>
      <c r="B77" s="2" t="str">
        <f t="shared" si="5"/>
        <v>Maintain fixed asset master data files  (10829)</v>
      </c>
      <c r="C77" s="5" t="str">
        <f t="shared" si="6"/>
        <v>8.3.3.2</v>
      </c>
      <c r="D77" s="2" t="str">
        <f t="shared" si="7"/>
        <v xml:space="preserve">Maintain fixed asset master data files </v>
      </c>
      <c r="E77" s="6" t="str">
        <f t="shared" si="8"/>
        <v>10829</v>
      </c>
      <c r="F77" s="6">
        <f t="shared" si="9"/>
        <v>4</v>
      </c>
      <c r="G77" s="4">
        <v>1</v>
      </c>
      <c r="H77" s="4" t="s">
        <v>1571</v>
      </c>
    </row>
    <row r="78" spans="1:9" ht="37" customHeight="1" x14ac:dyDescent="0.3">
      <c r="A78" s="2" t="s">
        <v>738</v>
      </c>
      <c r="B78" s="2" t="str">
        <f t="shared" si="5"/>
        <v>Process and record fixed asset additions and retires (10830)</v>
      </c>
      <c r="C78" s="5" t="str">
        <f t="shared" si="6"/>
        <v>8.3.3.3</v>
      </c>
      <c r="D78" s="2" t="str">
        <f t="shared" si="7"/>
        <v>Process and record fixed asset additions and retires</v>
      </c>
      <c r="E78" s="6" t="str">
        <f t="shared" si="8"/>
        <v>10830</v>
      </c>
      <c r="F78" s="6">
        <f t="shared" si="9"/>
        <v>4</v>
      </c>
      <c r="I78" s="4">
        <v>1</v>
      </c>
    </row>
    <row r="79" spans="1:9" ht="37" customHeight="1" x14ac:dyDescent="0.3">
      <c r="A79" s="2" t="s">
        <v>739</v>
      </c>
      <c r="B79" s="2" t="str">
        <f t="shared" si="5"/>
        <v>Process and record fixed asset adjustments, enhancements, revaluations, and transfers (10831)</v>
      </c>
      <c r="C79" s="5" t="str">
        <f t="shared" si="6"/>
        <v>8.3.3.4</v>
      </c>
      <c r="D79" s="2" t="str">
        <f t="shared" si="7"/>
        <v>Process and record fixed asset adjustments, enhancements, revaluations, and transfers</v>
      </c>
      <c r="E79" s="6" t="str">
        <f t="shared" si="8"/>
        <v>10831</v>
      </c>
      <c r="F79" s="6">
        <f t="shared" si="9"/>
        <v>4</v>
      </c>
      <c r="I79" s="4">
        <v>1</v>
      </c>
    </row>
    <row r="80" spans="1:9" ht="37" customHeight="1" x14ac:dyDescent="0.3">
      <c r="A80" s="2" t="s">
        <v>740</v>
      </c>
      <c r="B80" s="2" t="str">
        <f t="shared" si="5"/>
        <v>Process and record fixed-asset maintenance and repair expenses  (10832)</v>
      </c>
      <c r="C80" s="5" t="str">
        <f t="shared" si="6"/>
        <v>8.3.3.5</v>
      </c>
      <c r="D80" s="2" t="str">
        <f t="shared" si="7"/>
        <v xml:space="preserve">Process and record fixed-asset maintenance and repair expenses </v>
      </c>
      <c r="E80" s="6" t="str">
        <f t="shared" si="8"/>
        <v>10832</v>
      </c>
      <c r="F80" s="6">
        <f t="shared" si="9"/>
        <v>4</v>
      </c>
      <c r="I80" s="4">
        <v>1</v>
      </c>
    </row>
    <row r="81" spans="1:9" ht="37" customHeight="1" x14ac:dyDescent="0.3">
      <c r="A81" s="2" t="s">
        <v>741</v>
      </c>
      <c r="B81" s="2" t="str">
        <f t="shared" si="5"/>
        <v>Calculate and record depreciation expense (10833)</v>
      </c>
      <c r="C81" s="5" t="str">
        <f t="shared" si="6"/>
        <v>8.3.3.6</v>
      </c>
      <c r="D81" s="2" t="str">
        <f t="shared" si="7"/>
        <v>Calculate and record depreciation expense</v>
      </c>
      <c r="E81" s="6" t="str">
        <f t="shared" si="8"/>
        <v>10833</v>
      </c>
      <c r="F81" s="6">
        <f t="shared" si="9"/>
        <v>4</v>
      </c>
      <c r="I81" s="4">
        <v>1</v>
      </c>
    </row>
    <row r="82" spans="1:9" ht="37" customHeight="1" x14ac:dyDescent="0.3">
      <c r="A82" s="2" t="s">
        <v>742</v>
      </c>
      <c r="B82" s="2" t="str">
        <f t="shared" si="5"/>
        <v>Reconcile fixed-asset ledger (10834)</v>
      </c>
      <c r="C82" s="5" t="str">
        <f t="shared" si="6"/>
        <v>8.3.3.7</v>
      </c>
      <c r="D82" s="2" t="str">
        <f t="shared" si="7"/>
        <v>Reconcile fixed-asset ledger</v>
      </c>
      <c r="E82" s="6" t="str">
        <f t="shared" si="8"/>
        <v>10834</v>
      </c>
      <c r="F82" s="6">
        <f t="shared" si="9"/>
        <v>4</v>
      </c>
      <c r="I82" s="4">
        <v>1</v>
      </c>
    </row>
    <row r="83" spans="1:9" ht="37" customHeight="1" x14ac:dyDescent="0.3">
      <c r="A83" s="2" t="s">
        <v>743</v>
      </c>
      <c r="B83" s="2" t="str">
        <f t="shared" si="5"/>
        <v>Track fixed-assets including physical inventory (10835)</v>
      </c>
      <c r="C83" s="5" t="str">
        <f t="shared" si="6"/>
        <v>8.3.3.8</v>
      </c>
      <c r="D83" s="2" t="str">
        <f t="shared" si="7"/>
        <v>Track fixed-assets including physical inventory</v>
      </c>
      <c r="E83" s="6" t="str">
        <f t="shared" si="8"/>
        <v>10835</v>
      </c>
      <c r="F83" s="6">
        <f t="shared" si="9"/>
        <v>4</v>
      </c>
      <c r="I83" s="4">
        <v>1</v>
      </c>
    </row>
    <row r="84" spans="1:9" ht="37" customHeight="1" x14ac:dyDescent="0.3">
      <c r="A84" s="2" t="s">
        <v>744</v>
      </c>
      <c r="B84" s="2" t="str">
        <f t="shared" si="5"/>
        <v>Provide fixed-asset data to support tax, statutory, and regulatory reporting  (10836)</v>
      </c>
      <c r="C84" s="5" t="str">
        <f t="shared" si="6"/>
        <v>8.3.3.9</v>
      </c>
      <c r="D84" s="2" t="str">
        <f t="shared" si="7"/>
        <v xml:space="preserve">Provide fixed-asset data to support tax, statutory, and regulatory reporting </v>
      </c>
      <c r="E84" s="6" t="str">
        <f t="shared" si="8"/>
        <v>10836</v>
      </c>
      <c r="F84" s="6">
        <f t="shared" si="9"/>
        <v>4</v>
      </c>
      <c r="H84" s="4">
        <v>1</v>
      </c>
    </row>
    <row r="85" spans="1:9" ht="37" customHeight="1" x14ac:dyDescent="0.3">
      <c r="A85" s="2" t="s">
        <v>745</v>
      </c>
      <c r="B85" s="2" t="str">
        <f t="shared" si="5"/>
        <v>Perform financial reporting (10750)</v>
      </c>
      <c r="C85" s="5" t="str">
        <f t="shared" si="6"/>
        <v>8.3.4</v>
      </c>
      <c r="D85" s="2" t="str">
        <f t="shared" si="7"/>
        <v>Perform financial reporting</v>
      </c>
      <c r="E85" s="6" t="str">
        <f t="shared" si="8"/>
        <v>10750</v>
      </c>
      <c r="F85" s="6">
        <f t="shared" si="9"/>
        <v>3</v>
      </c>
      <c r="H85" s="4">
        <v>1</v>
      </c>
    </row>
    <row r="86" spans="1:9" ht="37" customHeight="1" x14ac:dyDescent="0.3">
      <c r="A86" s="2" t="s">
        <v>746</v>
      </c>
      <c r="B86" s="2" t="str">
        <f t="shared" si="5"/>
        <v>Prepare business unit financial statements (10837)</v>
      </c>
      <c r="C86" s="5" t="str">
        <f t="shared" si="6"/>
        <v>8.3.4.1</v>
      </c>
      <c r="D86" s="2" t="str">
        <f t="shared" si="7"/>
        <v>Prepare business unit financial statements</v>
      </c>
      <c r="E86" s="6" t="str">
        <f t="shared" si="8"/>
        <v>10837</v>
      </c>
      <c r="F86" s="6">
        <f t="shared" si="9"/>
        <v>4</v>
      </c>
      <c r="H86" s="4">
        <v>1</v>
      </c>
    </row>
    <row r="87" spans="1:9" ht="37" customHeight="1" x14ac:dyDescent="0.3">
      <c r="A87" s="2" t="s">
        <v>747</v>
      </c>
      <c r="B87" s="2" t="str">
        <f t="shared" si="5"/>
        <v>Prepare consolidated financial statements (10838)</v>
      </c>
      <c r="C87" s="5" t="str">
        <f t="shared" si="6"/>
        <v>8.3.4.2</v>
      </c>
      <c r="D87" s="2" t="str">
        <f t="shared" si="7"/>
        <v>Prepare consolidated financial statements</v>
      </c>
      <c r="E87" s="6" t="str">
        <f t="shared" si="8"/>
        <v>10838</v>
      </c>
      <c r="F87" s="6">
        <f t="shared" si="9"/>
        <v>4</v>
      </c>
      <c r="H87" s="4">
        <v>1</v>
      </c>
    </row>
    <row r="88" spans="1:9" ht="37" customHeight="1" x14ac:dyDescent="0.3">
      <c r="A88" s="2" t="s">
        <v>748</v>
      </c>
      <c r="B88" s="2" t="str">
        <f t="shared" si="5"/>
        <v>Perform business unit reporting/ review management reports (10839)</v>
      </c>
      <c r="C88" s="5" t="str">
        <f t="shared" si="6"/>
        <v>8.3.4.3</v>
      </c>
      <c r="D88" s="2" t="str">
        <f t="shared" si="7"/>
        <v>Perform business unit reporting/ review management reports</v>
      </c>
      <c r="E88" s="6" t="str">
        <f t="shared" si="8"/>
        <v>10839</v>
      </c>
      <c r="F88" s="6">
        <f t="shared" si="9"/>
        <v>4</v>
      </c>
      <c r="H88" s="4">
        <v>1</v>
      </c>
    </row>
    <row r="89" spans="1:9" ht="37" customHeight="1" x14ac:dyDescent="0.3">
      <c r="A89" s="2" t="s">
        <v>749</v>
      </c>
      <c r="B89" s="2" t="str">
        <f t="shared" si="5"/>
        <v>Perform consolidated reporting/ review of cost management reports (10840)</v>
      </c>
      <c r="C89" s="5" t="str">
        <f t="shared" si="6"/>
        <v>8.3.4.4</v>
      </c>
      <c r="D89" s="2" t="str">
        <f t="shared" si="7"/>
        <v>Perform consolidated reporting/ review of cost management reports</v>
      </c>
      <c r="E89" s="6" t="str">
        <f t="shared" si="8"/>
        <v>10840</v>
      </c>
      <c r="F89" s="6">
        <f t="shared" si="9"/>
        <v>4</v>
      </c>
      <c r="H89" s="4">
        <v>1</v>
      </c>
    </row>
    <row r="90" spans="1:9" ht="37" customHeight="1" x14ac:dyDescent="0.3">
      <c r="A90" s="2" t="s">
        <v>750</v>
      </c>
      <c r="B90" s="2" t="str">
        <f t="shared" si="5"/>
        <v>Prepare statements for board review  (10841)</v>
      </c>
      <c r="C90" s="5" t="str">
        <f t="shared" si="6"/>
        <v>8.3.4.5</v>
      </c>
      <c r="D90" s="2" t="str">
        <f t="shared" si="7"/>
        <v xml:space="preserve">Prepare statements for board review </v>
      </c>
      <c r="E90" s="6" t="str">
        <f t="shared" si="8"/>
        <v>10841</v>
      </c>
      <c r="F90" s="6">
        <f t="shared" si="9"/>
        <v>4</v>
      </c>
      <c r="H90" s="4">
        <v>1</v>
      </c>
    </row>
    <row r="91" spans="1:9" ht="37" customHeight="1" x14ac:dyDescent="0.3">
      <c r="A91" s="2" t="s">
        <v>751</v>
      </c>
      <c r="B91" s="2" t="str">
        <f t="shared" si="5"/>
        <v>Produce quarterly/annual filings and shareholder reports (10842)</v>
      </c>
      <c r="C91" s="5" t="str">
        <f t="shared" si="6"/>
        <v>8.3.4.6</v>
      </c>
      <c r="D91" s="2" t="str">
        <f t="shared" si="7"/>
        <v>Produce quarterly/annual filings and shareholder reports</v>
      </c>
      <c r="E91" s="6" t="str">
        <f t="shared" si="8"/>
        <v>10842</v>
      </c>
      <c r="F91" s="6">
        <f t="shared" si="9"/>
        <v>4</v>
      </c>
      <c r="H91" s="4">
        <v>1</v>
      </c>
    </row>
    <row r="92" spans="1:9" ht="37" customHeight="1" x14ac:dyDescent="0.3">
      <c r="A92" s="2" t="s">
        <v>752</v>
      </c>
      <c r="B92" s="2" t="str">
        <f t="shared" si="5"/>
        <v xml:space="preserve">Produce regulatory reports (10843) </v>
      </c>
      <c r="C92" s="5" t="str">
        <f t="shared" si="6"/>
        <v>8.3.4.7</v>
      </c>
      <c r="D92" s="2" t="str">
        <f t="shared" si="7"/>
        <v>Produce regulatory reports</v>
      </c>
      <c r="E92" s="6" t="str">
        <f t="shared" si="8"/>
        <v>10843</v>
      </c>
      <c r="F92" s="6">
        <f t="shared" si="9"/>
        <v>4</v>
      </c>
      <c r="H92" s="4">
        <v>1</v>
      </c>
    </row>
    <row r="93" spans="1:9" ht="37" customHeight="1" x14ac:dyDescent="0.3">
      <c r="A93" s="2" t="s">
        <v>753</v>
      </c>
      <c r="B93" s="2" t="str">
        <f t="shared" si="5"/>
        <v>Manage fixed asset project accounting (10731)</v>
      </c>
      <c r="C93" s="5" t="str">
        <f t="shared" si="6"/>
        <v>8.4</v>
      </c>
      <c r="D93" s="2" t="str">
        <f t="shared" si="7"/>
        <v>Manage fixed asset project accounting</v>
      </c>
      <c r="E93" s="6" t="str">
        <f t="shared" si="8"/>
        <v>10731</v>
      </c>
      <c r="F93" s="6">
        <f t="shared" si="9"/>
        <v>2</v>
      </c>
      <c r="I93" s="4">
        <v>1</v>
      </c>
    </row>
    <row r="94" spans="1:9" ht="37" customHeight="1" x14ac:dyDescent="0.3">
      <c r="A94" s="2" t="s">
        <v>754</v>
      </c>
      <c r="B94" s="2" t="str">
        <f t="shared" si="5"/>
        <v>Perform capital planning and project approval (10751)</v>
      </c>
      <c r="C94" s="5" t="str">
        <f t="shared" si="6"/>
        <v>8.4.1</v>
      </c>
      <c r="D94" s="2" t="str">
        <f t="shared" si="7"/>
        <v>Perform capital planning and project approval</v>
      </c>
      <c r="E94" s="6" t="str">
        <f t="shared" si="8"/>
        <v>10751</v>
      </c>
      <c r="F94" s="6">
        <f t="shared" si="9"/>
        <v>3</v>
      </c>
      <c r="H94" s="4">
        <v>1</v>
      </c>
      <c r="I94" s="4" t="s">
        <v>1571</v>
      </c>
    </row>
    <row r="95" spans="1:9" ht="37" customHeight="1" x14ac:dyDescent="0.3">
      <c r="A95" s="2" t="s">
        <v>755</v>
      </c>
      <c r="B95" s="2" t="str">
        <f t="shared" si="5"/>
        <v>Develop capital investment policies and procedures (10844)</v>
      </c>
      <c r="C95" s="5" t="str">
        <f t="shared" si="6"/>
        <v>8.4.1.1</v>
      </c>
      <c r="D95" s="2" t="str">
        <f t="shared" si="7"/>
        <v>Develop capital investment policies and procedures</v>
      </c>
      <c r="E95" s="6" t="str">
        <f t="shared" si="8"/>
        <v>10844</v>
      </c>
      <c r="F95" s="6">
        <f t="shared" si="9"/>
        <v>4</v>
      </c>
      <c r="H95" s="4">
        <v>1</v>
      </c>
    </row>
    <row r="96" spans="1:9" ht="37" customHeight="1" x14ac:dyDescent="0.3">
      <c r="A96" s="2" t="s">
        <v>756</v>
      </c>
      <c r="B96" s="2" t="str">
        <f t="shared" si="5"/>
        <v>Develop and approve capital expenditure plans and budgets (10845)</v>
      </c>
      <c r="C96" s="5" t="str">
        <f t="shared" si="6"/>
        <v>8.4.1.2</v>
      </c>
      <c r="D96" s="2" t="str">
        <f t="shared" si="7"/>
        <v>Develop and approve capital expenditure plans and budgets</v>
      </c>
      <c r="E96" s="6" t="str">
        <f t="shared" si="8"/>
        <v>10845</v>
      </c>
      <c r="F96" s="6">
        <f t="shared" si="9"/>
        <v>4</v>
      </c>
      <c r="H96" s="4">
        <v>1</v>
      </c>
    </row>
    <row r="97" spans="1:9" ht="37" customHeight="1" x14ac:dyDescent="0.3">
      <c r="A97" s="2" t="s">
        <v>757</v>
      </c>
      <c r="B97" s="2" t="str">
        <f t="shared" si="5"/>
        <v>Review and approve capital projects and fixed asset acquisitions (10846)</v>
      </c>
      <c r="C97" s="5" t="str">
        <f t="shared" si="6"/>
        <v>8.4.1.3</v>
      </c>
      <c r="D97" s="2" t="str">
        <f t="shared" si="7"/>
        <v>Review and approve capital projects and fixed asset acquisitions</v>
      </c>
      <c r="E97" s="6" t="str">
        <f t="shared" si="8"/>
        <v>10846</v>
      </c>
      <c r="F97" s="6">
        <f t="shared" si="9"/>
        <v>4</v>
      </c>
      <c r="H97" s="4">
        <v>1</v>
      </c>
    </row>
    <row r="98" spans="1:9" ht="37" customHeight="1" x14ac:dyDescent="0.3">
      <c r="A98" s="2" t="s">
        <v>758</v>
      </c>
      <c r="B98" s="2" t="str">
        <f t="shared" si="5"/>
        <v>Conduct financial justification for project approval (10847)</v>
      </c>
      <c r="C98" s="5" t="str">
        <f t="shared" si="6"/>
        <v>8.4.1.4</v>
      </c>
      <c r="D98" s="2" t="str">
        <f t="shared" si="7"/>
        <v>Conduct financial justification for project approval</v>
      </c>
      <c r="E98" s="6" t="str">
        <f t="shared" si="8"/>
        <v>10847</v>
      </c>
      <c r="F98" s="6">
        <f t="shared" si="9"/>
        <v>4</v>
      </c>
      <c r="H98" s="4" t="s">
        <v>1571</v>
      </c>
      <c r="I98" s="4">
        <v>1</v>
      </c>
    </row>
    <row r="99" spans="1:9" ht="37" customHeight="1" x14ac:dyDescent="0.3">
      <c r="A99" s="2" t="s">
        <v>759</v>
      </c>
      <c r="B99" s="2" t="str">
        <f t="shared" si="5"/>
        <v>Perform capital project accounting (10752)</v>
      </c>
      <c r="C99" s="5" t="str">
        <f t="shared" si="6"/>
        <v>8.4.2</v>
      </c>
      <c r="D99" s="2" t="str">
        <f t="shared" si="7"/>
        <v>Perform capital project accounting</v>
      </c>
      <c r="E99" s="6" t="str">
        <f t="shared" si="8"/>
        <v>10752</v>
      </c>
      <c r="F99" s="6">
        <f t="shared" si="9"/>
        <v>3</v>
      </c>
      <c r="I99" s="4">
        <v>1</v>
      </c>
    </row>
    <row r="100" spans="1:9" ht="37" customHeight="1" x14ac:dyDescent="0.3">
      <c r="A100" s="2" t="s">
        <v>760</v>
      </c>
      <c r="B100" s="2" t="str">
        <f t="shared" si="5"/>
        <v>Create project account codes (10848)</v>
      </c>
      <c r="C100" s="5" t="str">
        <f t="shared" si="6"/>
        <v>8.4.2.1</v>
      </c>
      <c r="D100" s="2" t="str">
        <f t="shared" si="7"/>
        <v>Create project account codes</v>
      </c>
      <c r="E100" s="6" t="str">
        <f t="shared" si="8"/>
        <v>10848</v>
      </c>
      <c r="F100" s="6">
        <f t="shared" si="9"/>
        <v>4</v>
      </c>
      <c r="H100" s="4">
        <v>1</v>
      </c>
    </row>
    <row r="101" spans="1:9" ht="37" customHeight="1" x14ac:dyDescent="0.3">
      <c r="A101" s="2" t="s">
        <v>761</v>
      </c>
      <c r="B101" s="2" t="str">
        <f t="shared" si="5"/>
        <v>Record project-related transactions (10849)</v>
      </c>
      <c r="C101" s="5" t="str">
        <f t="shared" si="6"/>
        <v>8.4.2.2</v>
      </c>
      <c r="D101" s="2" t="str">
        <f t="shared" si="7"/>
        <v>Record project-related transactions</v>
      </c>
      <c r="E101" s="6" t="str">
        <f t="shared" si="8"/>
        <v>10849</v>
      </c>
      <c r="F101" s="6">
        <f t="shared" si="9"/>
        <v>4</v>
      </c>
      <c r="I101" s="4">
        <v>1</v>
      </c>
    </row>
    <row r="102" spans="1:9" ht="37" customHeight="1" x14ac:dyDescent="0.3">
      <c r="A102" s="2" t="s">
        <v>762</v>
      </c>
      <c r="B102" s="2" t="str">
        <f t="shared" si="5"/>
        <v>Monitor and track capital projects and budget spending (10850)</v>
      </c>
      <c r="C102" s="5" t="str">
        <f t="shared" si="6"/>
        <v>8.4.2.3</v>
      </c>
      <c r="D102" s="2" t="str">
        <f t="shared" si="7"/>
        <v>Monitor and track capital projects and budget spending</v>
      </c>
      <c r="E102" s="6" t="str">
        <f t="shared" si="8"/>
        <v>10850</v>
      </c>
      <c r="F102" s="6">
        <f t="shared" si="9"/>
        <v>4</v>
      </c>
      <c r="I102" s="4">
        <v>1</v>
      </c>
    </row>
    <row r="103" spans="1:9" ht="37" customHeight="1" x14ac:dyDescent="0.3">
      <c r="A103" s="2" t="s">
        <v>763</v>
      </c>
      <c r="B103" s="2" t="str">
        <f t="shared" si="5"/>
        <v>Close/Capitalize projects (10851)</v>
      </c>
      <c r="C103" s="5" t="str">
        <f t="shared" si="6"/>
        <v>8.4.2.4</v>
      </c>
      <c r="D103" s="2" t="str">
        <f t="shared" si="7"/>
        <v>Close/Capitalize projects</v>
      </c>
      <c r="E103" s="6" t="str">
        <f t="shared" si="8"/>
        <v>10851</v>
      </c>
      <c r="F103" s="6">
        <f t="shared" si="9"/>
        <v>4</v>
      </c>
      <c r="H103" s="4">
        <v>1</v>
      </c>
    </row>
    <row r="104" spans="1:9" ht="37" customHeight="1" x14ac:dyDescent="0.3">
      <c r="A104" s="2" t="s">
        <v>764</v>
      </c>
      <c r="B104" s="2" t="str">
        <f t="shared" si="5"/>
        <v>Measure financial returns on completed capital projects (10852)</v>
      </c>
      <c r="C104" s="5" t="str">
        <f t="shared" si="6"/>
        <v>8.4.2.5</v>
      </c>
      <c r="D104" s="2" t="str">
        <f t="shared" si="7"/>
        <v>Measure financial returns on completed capital projects</v>
      </c>
      <c r="E104" s="6" t="str">
        <f t="shared" si="8"/>
        <v>10852</v>
      </c>
      <c r="F104" s="6">
        <f t="shared" si="9"/>
        <v>4</v>
      </c>
      <c r="H104" s="4">
        <v>1</v>
      </c>
    </row>
    <row r="105" spans="1:9" ht="37" customHeight="1" x14ac:dyDescent="0.3">
      <c r="A105" s="2" t="s">
        <v>765</v>
      </c>
      <c r="B105" s="2" t="str">
        <f t="shared" si="5"/>
        <v>Process payroll (10732)</v>
      </c>
      <c r="C105" s="5" t="str">
        <f t="shared" si="6"/>
        <v>8.5</v>
      </c>
      <c r="D105" s="2" t="str">
        <f t="shared" si="7"/>
        <v>Process payroll</v>
      </c>
      <c r="E105" s="6" t="str">
        <f t="shared" si="8"/>
        <v>10732</v>
      </c>
      <c r="F105" s="6">
        <f t="shared" si="9"/>
        <v>2</v>
      </c>
      <c r="I105" s="4">
        <v>1</v>
      </c>
    </row>
    <row r="106" spans="1:9" ht="37" customHeight="1" x14ac:dyDescent="0.3">
      <c r="A106" s="2" t="s">
        <v>766</v>
      </c>
      <c r="B106" s="2" t="str">
        <f t="shared" si="5"/>
        <v>Report time (10753)</v>
      </c>
      <c r="C106" s="5" t="str">
        <f t="shared" si="6"/>
        <v>8.5.1</v>
      </c>
      <c r="D106" s="2" t="str">
        <f t="shared" si="7"/>
        <v>Report time</v>
      </c>
      <c r="E106" s="6" t="str">
        <f t="shared" si="8"/>
        <v>10753</v>
      </c>
      <c r="F106" s="6">
        <f t="shared" si="9"/>
        <v>3</v>
      </c>
      <c r="I106" s="4">
        <v>1</v>
      </c>
    </row>
    <row r="107" spans="1:9" ht="37" customHeight="1" x14ac:dyDescent="0.3">
      <c r="A107" s="2" t="s">
        <v>767</v>
      </c>
      <c r="B107" s="2" t="str">
        <f t="shared" si="5"/>
        <v>Establish policies and procedures (10853)</v>
      </c>
      <c r="C107" s="5" t="str">
        <f t="shared" si="6"/>
        <v>8.5.1.1</v>
      </c>
      <c r="D107" s="2" t="str">
        <f t="shared" si="7"/>
        <v>Establish policies and procedures</v>
      </c>
      <c r="E107" s="6" t="str">
        <f t="shared" si="8"/>
        <v>10853</v>
      </c>
      <c r="F107" s="6">
        <f t="shared" si="9"/>
        <v>4</v>
      </c>
      <c r="H107" s="4">
        <v>1</v>
      </c>
    </row>
    <row r="108" spans="1:9" ht="37" customHeight="1" x14ac:dyDescent="0.3">
      <c r="A108" s="2" t="s">
        <v>768</v>
      </c>
      <c r="B108" s="2" t="str">
        <f t="shared" si="5"/>
        <v>Collect and record employee time worked  (10854)</v>
      </c>
      <c r="C108" s="5" t="str">
        <f t="shared" si="6"/>
        <v>8.5.1.2</v>
      </c>
      <c r="D108" s="2" t="str">
        <f t="shared" si="7"/>
        <v xml:space="preserve">Collect and record employee time worked </v>
      </c>
      <c r="E108" s="6" t="str">
        <f t="shared" si="8"/>
        <v>10854</v>
      </c>
      <c r="F108" s="6">
        <f t="shared" si="9"/>
        <v>4</v>
      </c>
      <c r="I108" s="4">
        <v>1</v>
      </c>
    </row>
    <row r="109" spans="1:9" ht="37" customHeight="1" x14ac:dyDescent="0.3">
      <c r="A109" s="2" t="s">
        <v>769</v>
      </c>
      <c r="B109" s="2" t="str">
        <f t="shared" si="5"/>
        <v>Analyze and report paid and unpaid leave  (10855)</v>
      </c>
      <c r="C109" s="5" t="str">
        <f t="shared" si="6"/>
        <v>8.5.1.3</v>
      </c>
      <c r="D109" s="2" t="str">
        <f t="shared" si="7"/>
        <v xml:space="preserve">Analyze and report paid and unpaid leave </v>
      </c>
      <c r="E109" s="6" t="str">
        <f t="shared" si="8"/>
        <v>10855</v>
      </c>
      <c r="F109" s="6">
        <f t="shared" si="9"/>
        <v>4</v>
      </c>
      <c r="I109" s="4">
        <v>1</v>
      </c>
    </row>
    <row r="110" spans="1:9" ht="37" customHeight="1" x14ac:dyDescent="0.3">
      <c r="A110" s="2" t="s">
        <v>770</v>
      </c>
      <c r="B110" s="2" t="str">
        <f t="shared" si="5"/>
        <v>Monitor regular, overtime, and other hours  (10856)</v>
      </c>
      <c r="C110" s="5" t="str">
        <f t="shared" si="6"/>
        <v>8.5.1.4</v>
      </c>
      <c r="D110" s="2" t="str">
        <f t="shared" si="7"/>
        <v xml:space="preserve">Monitor regular, overtime, and other hours </v>
      </c>
      <c r="E110" s="6" t="str">
        <f t="shared" si="8"/>
        <v>10856</v>
      </c>
      <c r="F110" s="6">
        <f t="shared" si="9"/>
        <v>4</v>
      </c>
      <c r="I110" s="4">
        <v>1</v>
      </c>
    </row>
    <row r="111" spans="1:9" ht="37" customHeight="1" x14ac:dyDescent="0.3">
      <c r="A111" s="2" t="s">
        <v>771</v>
      </c>
      <c r="B111" s="2" t="str">
        <f t="shared" si="5"/>
        <v>Analyze and report employee utilization  (10857)</v>
      </c>
      <c r="C111" s="5" t="str">
        <f t="shared" si="6"/>
        <v>8.5.1.5</v>
      </c>
      <c r="D111" s="2" t="str">
        <f t="shared" si="7"/>
        <v xml:space="preserve">Analyze and report employee utilization </v>
      </c>
      <c r="E111" s="6" t="str">
        <f t="shared" si="8"/>
        <v>10857</v>
      </c>
      <c r="F111" s="6">
        <f t="shared" si="9"/>
        <v>4</v>
      </c>
      <c r="I111" s="4">
        <v>1</v>
      </c>
    </row>
    <row r="112" spans="1:9" ht="37" customHeight="1" x14ac:dyDescent="0.3">
      <c r="A112" s="2" t="s">
        <v>772</v>
      </c>
      <c r="B112" s="2" t="str">
        <f t="shared" si="5"/>
        <v>Manage pay (10754)</v>
      </c>
      <c r="C112" s="5" t="str">
        <f t="shared" si="6"/>
        <v>8.5.2</v>
      </c>
      <c r="D112" s="2" t="str">
        <f t="shared" si="7"/>
        <v>Manage pay</v>
      </c>
      <c r="E112" s="6" t="str">
        <f t="shared" si="8"/>
        <v>10754</v>
      </c>
      <c r="F112" s="6">
        <f t="shared" si="9"/>
        <v>3</v>
      </c>
      <c r="G112" s="4">
        <v>1</v>
      </c>
    </row>
    <row r="113" spans="1:9" ht="37" customHeight="1" x14ac:dyDescent="0.3">
      <c r="A113" s="2" t="s">
        <v>773</v>
      </c>
      <c r="B113" s="2" t="str">
        <f t="shared" si="5"/>
        <v>Enter employee time worked into payroll system (10858)</v>
      </c>
      <c r="C113" s="5" t="str">
        <f t="shared" si="6"/>
        <v>8.5.2.1</v>
      </c>
      <c r="D113" s="2" t="str">
        <f t="shared" si="7"/>
        <v>Enter employee time worked into payroll system</v>
      </c>
      <c r="E113" s="6" t="str">
        <f t="shared" si="8"/>
        <v>10858</v>
      </c>
      <c r="F113" s="6">
        <f t="shared" si="9"/>
        <v>4</v>
      </c>
      <c r="I113" s="4">
        <v>1</v>
      </c>
    </row>
    <row r="114" spans="1:9" ht="37" customHeight="1" x14ac:dyDescent="0.3">
      <c r="A114" s="2" t="s">
        <v>774</v>
      </c>
      <c r="B114" s="2" t="str">
        <f t="shared" si="5"/>
        <v>Maintain and administer employee earnings information (10859)</v>
      </c>
      <c r="C114" s="5" t="str">
        <f t="shared" si="6"/>
        <v>8.5.2.2</v>
      </c>
      <c r="D114" s="2" t="str">
        <f t="shared" si="7"/>
        <v>Maintain and administer employee earnings information</v>
      </c>
      <c r="E114" s="6" t="str">
        <f t="shared" si="8"/>
        <v>10859</v>
      </c>
      <c r="F114" s="6">
        <f t="shared" si="9"/>
        <v>4</v>
      </c>
      <c r="I114" s="4">
        <v>1</v>
      </c>
    </row>
    <row r="115" spans="1:9" ht="37" customHeight="1" x14ac:dyDescent="0.3">
      <c r="A115" s="2" t="s">
        <v>775</v>
      </c>
      <c r="B115" s="2" t="str">
        <f t="shared" si="5"/>
        <v>Maintain and administer applicable deductions (10860)</v>
      </c>
      <c r="C115" s="5" t="str">
        <f t="shared" si="6"/>
        <v>8.5.2.3</v>
      </c>
      <c r="D115" s="2" t="str">
        <f t="shared" si="7"/>
        <v>Maintain and administer applicable deductions</v>
      </c>
      <c r="E115" s="6" t="str">
        <f t="shared" si="8"/>
        <v>10860</v>
      </c>
      <c r="F115" s="6">
        <f t="shared" si="9"/>
        <v>4</v>
      </c>
      <c r="I115" s="4">
        <v>1</v>
      </c>
    </row>
    <row r="116" spans="1:9" ht="37" customHeight="1" x14ac:dyDescent="0.3">
      <c r="A116" s="2" t="s">
        <v>776</v>
      </c>
      <c r="B116" s="2" t="str">
        <f t="shared" si="5"/>
        <v>Monitor changes in tax status of employees  (10861)</v>
      </c>
      <c r="C116" s="5" t="str">
        <f t="shared" si="6"/>
        <v>8.5.2.4</v>
      </c>
      <c r="D116" s="2" t="str">
        <f t="shared" si="7"/>
        <v xml:space="preserve">Monitor changes in tax status of employees </v>
      </c>
      <c r="E116" s="6" t="str">
        <f t="shared" si="8"/>
        <v>10861</v>
      </c>
      <c r="F116" s="6">
        <f t="shared" si="9"/>
        <v>4</v>
      </c>
      <c r="I116" s="4">
        <v>1</v>
      </c>
    </row>
    <row r="117" spans="1:9" ht="37" customHeight="1" x14ac:dyDescent="0.3">
      <c r="A117" s="2" t="s">
        <v>777</v>
      </c>
      <c r="B117" s="2" t="str">
        <f t="shared" si="5"/>
        <v>Process and distribute payments (10862)</v>
      </c>
      <c r="C117" s="5" t="str">
        <f t="shared" si="6"/>
        <v>8.5.2.5</v>
      </c>
      <c r="D117" s="2" t="str">
        <f t="shared" si="7"/>
        <v>Process and distribute payments</v>
      </c>
      <c r="E117" s="6" t="str">
        <f t="shared" si="8"/>
        <v>10862</v>
      </c>
      <c r="F117" s="6">
        <f t="shared" si="9"/>
        <v>4</v>
      </c>
      <c r="I117" s="4">
        <v>1</v>
      </c>
    </row>
    <row r="118" spans="1:9" ht="37" customHeight="1" x14ac:dyDescent="0.3">
      <c r="A118" s="2" t="s">
        <v>778</v>
      </c>
      <c r="B118" s="2" t="str">
        <f t="shared" si="5"/>
        <v>Process and distribute manual checks  (10863)</v>
      </c>
      <c r="C118" s="5" t="str">
        <f t="shared" si="6"/>
        <v>8.5.2.6</v>
      </c>
      <c r="D118" s="2" t="str">
        <f t="shared" si="7"/>
        <v xml:space="preserve">Process and distribute manual checks </v>
      </c>
      <c r="E118" s="6" t="str">
        <f t="shared" si="8"/>
        <v>10863</v>
      </c>
      <c r="F118" s="6">
        <f t="shared" si="9"/>
        <v>4</v>
      </c>
      <c r="I118" s="4">
        <v>1</v>
      </c>
    </row>
    <row r="119" spans="1:9" ht="37" customHeight="1" x14ac:dyDescent="0.3">
      <c r="A119" s="2" t="s">
        <v>779</v>
      </c>
      <c r="B119" s="2" t="str">
        <f t="shared" si="5"/>
        <v>Process period end adjustments (10864)</v>
      </c>
      <c r="C119" s="5" t="str">
        <f t="shared" si="6"/>
        <v>8.5.2.7</v>
      </c>
      <c r="D119" s="2" t="str">
        <f t="shared" si="7"/>
        <v>Process period end adjustments</v>
      </c>
      <c r="E119" s="6" t="str">
        <f t="shared" si="8"/>
        <v>10864</v>
      </c>
      <c r="F119" s="6">
        <f t="shared" si="9"/>
        <v>4</v>
      </c>
      <c r="I119" s="4">
        <v>1</v>
      </c>
    </row>
    <row r="120" spans="1:9" ht="37" customHeight="1" x14ac:dyDescent="0.3">
      <c r="A120" s="2" t="s">
        <v>780</v>
      </c>
      <c r="B120" s="2" t="str">
        <f t="shared" si="5"/>
        <v>Respond to employee payroll inquiries  (10865)</v>
      </c>
      <c r="C120" s="5" t="str">
        <f t="shared" si="6"/>
        <v>8.5.2.8</v>
      </c>
      <c r="D120" s="2" t="str">
        <f t="shared" si="7"/>
        <v xml:space="preserve">Respond to employee payroll inquiries </v>
      </c>
      <c r="E120" s="6" t="str">
        <f t="shared" si="8"/>
        <v>10865</v>
      </c>
      <c r="F120" s="6">
        <f t="shared" si="9"/>
        <v>4</v>
      </c>
      <c r="I120" s="4">
        <v>1</v>
      </c>
    </row>
    <row r="121" spans="1:9" ht="37" customHeight="1" x14ac:dyDescent="0.3">
      <c r="A121" s="2" t="s">
        <v>781</v>
      </c>
      <c r="B121" s="2" t="str">
        <f t="shared" si="5"/>
        <v>Process payroll taxes (10755)</v>
      </c>
      <c r="C121" s="5" t="str">
        <f t="shared" si="6"/>
        <v>8.5.3</v>
      </c>
      <c r="D121" s="2" t="str">
        <f t="shared" si="7"/>
        <v>Process payroll taxes</v>
      </c>
      <c r="E121" s="6" t="str">
        <f t="shared" si="8"/>
        <v>10755</v>
      </c>
      <c r="F121" s="6">
        <f t="shared" si="9"/>
        <v>3</v>
      </c>
      <c r="I121" s="4">
        <v>1</v>
      </c>
    </row>
    <row r="122" spans="1:9" ht="37" customHeight="1" x14ac:dyDescent="0.3">
      <c r="A122" s="2" t="s">
        <v>782</v>
      </c>
      <c r="B122" s="2" t="str">
        <f t="shared" si="5"/>
        <v>Calculate and pay applicable payroll taxes (10866)</v>
      </c>
      <c r="C122" s="5" t="str">
        <f t="shared" si="6"/>
        <v>8.5.3.1</v>
      </c>
      <c r="D122" s="2" t="str">
        <f t="shared" si="7"/>
        <v>Calculate and pay applicable payroll taxes</v>
      </c>
      <c r="E122" s="6" t="str">
        <f t="shared" si="8"/>
        <v>10866</v>
      </c>
      <c r="F122" s="6">
        <f t="shared" si="9"/>
        <v>4</v>
      </c>
      <c r="I122" s="4">
        <v>1</v>
      </c>
    </row>
    <row r="123" spans="1:9" ht="37" customHeight="1" x14ac:dyDescent="0.3">
      <c r="A123" s="2" t="s">
        <v>783</v>
      </c>
      <c r="B123" s="2" t="str">
        <f t="shared" si="5"/>
        <v>Produce and distribute employee annual tax statements (10867)</v>
      </c>
      <c r="C123" s="5" t="str">
        <f t="shared" si="6"/>
        <v>8.5.3.2</v>
      </c>
      <c r="D123" s="2" t="str">
        <f t="shared" si="7"/>
        <v>Produce and distribute employee annual tax statements</v>
      </c>
      <c r="E123" s="6" t="str">
        <f t="shared" si="8"/>
        <v>10867</v>
      </c>
      <c r="F123" s="6">
        <f t="shared" si="9"/>
        <v>4</v>
      </c>
      <c r="I123" s="4">
        <v>1</v>
      </c>
    </row>
    <row r="124" spans="1:9" ht="37" customHeight="1" x14ac:dyDescent="0.3">
      <c r="A124" s="2" t="s">
        <v>784</v>
      </c>
      <c r="B124" s="2" t="str">
        <f t="shared" si="5"/>
        <v>File regulatory payroll tax forms  (10868)</v>
      </c>
      <c r="C124" s="5" t="str">
        <f t="shared" si="6"/>
        <v>8.5.3.3</v>
      </c>
      <c r="D124" s="2" t="str">
        <f t="shared" si="7"/>
        <v xml:space="preserve">File regulatory payroll tax forms </v>
      </c>
      <c r="E124" s="6" t="str">
        <f t="shared" si="8"/>
        <v>10868</v>
      </c>
      <c r="F124" s="6">
        <f t="shared" si="9"/>
        <v>4</v>
      </c>
      <c r="H124" s="4">
        <v>1</v>
      </c>
    </row>
    <row r="125" spans="1:9" ht="37" customHeight="1" x14ac:dyDescent="0.3">
      <c r="A125" s="2" t="s">
        <v>785</v>
      </c>
      <c r="B125" s="2" t="str">
        <f t="shared" si="5"/>
        <v>Process accounts payable and expense reimbursements (10733)</v>
      </c>
      <c r="C125" s="5" t="str">
        <f t="shared" si="6"/>
        <v>8.6</v>
      </c>
      <c r="D125" s="2" t="str">
        <f t="shared" si="7"/>
        <v>Process accounts payable and expense reimbursements</v>
      </c>
      <c r="E125" s="6" t="str">
        <f t="shared" si="8"/>
        <v>10733</v>
      </c>
      <c r="F125" s="6">
        <f t="shared" si="9"/>
        <v>2</v>
      </c>
      <c r="I125" s="4">
        <v>1</v>
      </c>
    </row>
    <row r="126" spans="1:9" ht="37" customHeight="1" x14ac:dyDescent="0.3">
      <c r="A126" s="2" t="s">
        <v>786</v>
      </c>
      <c r="B126" s="2" t="str">
        <f t="shared" si="5"/>
        <v>Process accounts payable (AP) (10756)</v>
      </c>
      <c r="C126" s="5" t="str">
        <f t="shared" si="6"/>
        <v>8.6.1</v>
      </c>
      <c r="D126" s="2" t="str">
        <f t="shared" si="7"/>
        <v>Process accounts payable</v>
      </c>
      <c r="E126" s="6" t="str">
        <f t="shared" si="8"/>
        <v>AP) (</v>
      </c>
      <c r="F126" s="6">
        <f t="shared" si="9"/>
        <v>3</v>
      </c>
      <c r="I126" s="4">
        <v>1</v>
      </c>
    </row>
    <row r="127" spans="1:9" ht="37" customHeight="1" x14ac:dyDescent="0.3">
      <c r="A127" s="2" t="s">
        <v>787</v>
      </c>
      <c r="B127" s="2" t="str">
        <f t="shared" si="5"/>
        <v>Verify AP pay file with PO vendor master file (10869)</v>
      </c>
      <c r="C127" s="5" t="str">
        <f t="shared" si="6"/>
        <v>8.6.1.1</v>
      </c>
      <c r="D127" s="2" t="str">
        <f t="shared" si="7"/>
        <v>Verify AP pay file with PO vendor master file</v>
      </c>
      <c r="E127" s="6" t="str">
        <f t="shared" si="8"/>
        <v>10869</v>
      </c>
      <c r="F127" s="6">
        <f t="shared" si="9"/>
        <v>4</v>
      </c>
      <c r="I127" s="4">
        <v>1</v>
      </c>
    </row>
    <row r="128" spans="1:9" ht="37" customHeight="1" x14ac:dyDescent="0.3">
      <c r="A128" s="2" t="s">
        <v>788</v>
      </c>
      <c r="B128" s="2" t="str">
        <f t="shared" si="5"/>
        <v>Maintain/Manage electronic commerce  (10870)</v>
      </c>
      <c r="C128" s="5" t="str">
        <f t="shared" si="6"/>
        <v>8.6.1.2</v>
      </c>
      <c r="D128" s="2" t="str">
        <f t="shared" si="7"/>
        <v xml:space="preserve">Maintain/Manage electronic commerce </v>
      </c>
      <c r="E128" s="6" t="str">
        <f t="shared" si="8"/>
        <v>10870</v>
      </c>
      <c r="F128" s="6">
        <f t="shared" si="9"/>
        <v>4</v>
      </c>
      <c r="I128" s="4">
        <v>1</v>
      </c>
    </row>
    <row r="129" spans="1:9" ht="37" customHeight="1" x14ac:dyDescent="0.3">
      <c r="A129" s="2" t="s">
        <v>789</v>
      </c>
      <c r="B129" s="2" t="str">
        <f t="shared" si="5"/>
        <v>Audit invoices and key data in AP system  (10871)</v>
      </c>
      <c r="C129" s="5" t="str">
        <f t="shared" si="6"/>
        <v>8.6.1.3</v>
      </c>
      <c r="D129" s="2" t="str">
        <f t="shared" si="7"/>
        <v xml:space="preserve">Audit invoices and key data in AP system </v>
      </c>
      <c r="E129" s="6" t="str">
        <f t="shared" si="8"/>
        <v>10871</v>
      </c>
      <c r="F129" s="6">
        <f t="shared" si="9"/>
        <v>4</v>
      </c>
      <c r="I129" s="4">
        <v>1</v>
      </c>
    </row>
    <row r="130" spans="1:9" ht="37" customHeight="1" x14ac:dyDescent="0.3">
      <c r="A130" s="2" t="s">
        <v>790</v>
      </c>
      <c r="B130" s="2" t="str">
        <f t="shared" ref="B130:B193" si="10">RIGHT(A130,LEN(A130)-FIND(" ",A130))</f>
        <v>Approve payments (10872)</v>
      </c>
      <c r="C130" s="5" t="str">
        <f t="shared" ref="C130:C193" si="11">LEFT(A130,FIND(" ",A130)-1)</f>
        <v>8.6.1.4</v>
      </c>
      <c r="D130" s="2" t="str">
        <f t="shared" ref="D130:D193" si="12">LEFT(B130,FIND("(",B130)-2)</f>
        <v>Approve payments</v>
      </c>
      <c r="E130" s="6" t="str">
        <f t="shared" ref="E130:E193" si="13">MID(B130,FIND("(",B130)+1,5)</f>
        <v>10872</v>
      </c>
      <c r="F130" s="6">
        <f t="shared" ref="F130:F193" si="14">INT((LEN(C130)+1)/2)</f>
        <v>4</v>
      </c>
      <c r="I130" s="4">
        <v>1</v>
      </c>
    </row>
    <row r="131" spans="1:9" ht="37" customHeight="1" x14ac:dyDescent="0.3">
      <c r="A131" s="2" t="s">
        <v>791</v>
      </c>
      <c r="B131" s="2" t="str">
        <f t="shared" si="10"/>
        <v>Process financial accruals and reversals  (10873)</v>
      </c>
      <c r="C131" s="5" t="str">
        <f t="shared" si="11"/>
        <v>8.6.1.5</v>
      </c>
      <c r="D131" s="2" t="str">
        <f t="shared" si="12"/>
        <v xml:space="preserve">Process financial accruals and reversals </v>
      </c>
      <c r="E131" s="6" t="str">
        <f t="shared" si="13"/>
        <v>10873</v>
      </c>
      <c r="F131" s="6">
        <f t="shared" si="14"/>
        <v>4</v>
      </c>
      <c r="I131" s="4">
        <v>1</v>
      </c>
    </row>
    <row r="132" spans="1:9" ht="37" customHeight="1" x14ac:dyDescent="0.3">
      <c r="A132" s="2" t="s">
        <v>792</v>
      </c>
      <c r="B132" s="2" t="str">
        <f t="shared" si="10"/>
        <v>Process taxes (10874)</v>
      </c>
      <c r="C132" s="5" t="str">
        <f t="shared" si="11"/>
        <v>8.6.1.6</v>
      </c>
      <c r="D132" s="2" t="str">
        <f t="shared" si="12"/>
        <v>Process taxes</v>
      </c>
      <c r="E132" s="6" t="str">
        <f t="shared" si="13"/>
        <v>10874</v>
      </c>
      <c r="F132" s="6">
        <f t="shared" si="14"/>
        <v>4</v>
      </c>
      <c r="I132" s="4">
        <v>1</v>
      </c>
    </row>
    <row r="133" spans="1:9" ht="37" customHeight="1" x14ac:dyDescent="0.3">
      <c r="A133" s="2" t="s">
        <v>793</v>
      </c>
      <c r="B133" s="2" t="str">
        <f t="shared" si="10"/>
        <v>Research/Resolve exceptions (10875)</v>
      </c>
      <c r="C133" s="5" t="str">
        <f t="shared" si="11"/>
        <v>8.6.1.7</v>
      </c>
      <c r="D133" s="2" t="str">
        <f t="shared" si="12"/>
        <v>Research/Resolve exceptions</v>
      </c>
      <c r="E133" s="6" t="str">
        <f t="shared" si="13"/>
        <v>10875</v>
      </c>
      <c r="F133" s="6">
        <f t="shared" si="14"/>
        <v>4</v>
      </c>
      <c r="I133" s="4">
        <v>1</v>
      </c>
    </row>
    <row r="134" spans="1:9" ht="37" customHeight="1" x14ac:dyDescent="0.3">
      <c r="A134" s="2" t="s">
        <v>794</v>
      </c>
      <c r="B134" s="2" t="str">
        <f t="shared" si="10"/>
        <v>Process payments (10876)</v>
      </c>
      <c r="C134" s="5" t="str">
        <f t="shared" si="11"/>
        <v>8.6.1.8</v>
      </c>
      <c r="D134" s="2" t="str">
        <f t="shared" si="12"/>
        <v>Process payments</v>
      </c>
      <c r="E134" s="6" t="str">
        <f t="shared" si="13"/>
        <v>10876</v>
      </c>
      <c r="F134" s="6">
        <f t="shared" si="14"/>
        <v>4</v>
      </c>
      <c r="I134" s="4">
        <v>1</v>
      </c>
    </row>
    <row r="135" spans="1:9" ht="37" customHeight="1" x14ac:dyDescent="0.3">
      <c r="A135" s="2" t="s">
        <v>795</v>
      </c>
      <c r="B135" s="2" t="str">
        <f t="shared" si="10"/>
        <v>Respond to AP inquiries (10877)</v>
      </c>
      <c r="C135" s="5" t="str">
        <f t="shared" si="11"/>
        <v>8.6.1.9</v>
      </c>
      <c r="D135" s="2" t="str">
        <f t="shared" si="12"/>
        <v>Respond to AP inquiries</v>
      </c>
      <c r="E135" s="6" t="str">
        <f t="shared" si="13"/>
        <v>10877</v>
      </c>
      <c r="F135" s="6">
        <f t="shared" si="14"/>
        <v>4</v>
      </c>
      <c r="I135" s="4">
        <v>1</v>
      </c>
    </row>
    <row r="136" spans="1:9" ht="37" customHeight="1" x14ac:dyDescent="0.3">
      <c r="A136" s="2" t="s">
        <v>796</v>
      </c>
      <c r="B136" s="2" t="str">
        <f t="shared" si="10"/>
        <v>Retain records (10878)</v>
      </c>
      <c r="C136" s="5" t="str">
        <f t="shared" si="11"/>
        <v>8.6.1.10</v>
      </c>
      <c r="D136" s="2" t="str">
        <f t="shared" si="12"/>
        <v>Retain records</v>
      </c>
      <c r="E136" s="6" t="str">
        <f t="shared" si="13"/>
        <v>10878</v>
      </c>
      <c r="F136" s="6">
        <f t="shared" si="14"/>
        <v>4</v>
      </c>
      <c r="I136" s="4">
        <v>1</v>
      </c>
    </row>
    <row r="137" spans="1:9" ht="37" customHeight="1" x14ac:dyDescent="0.3">
      <c r="A137" s="2" t="s">
        <v>797</v>
      </c>
      <c r="B137" s="2" t="str">
        <f t="shared" si="10"/>
        <v>Adjust accounting records (10879)</v>
      </c>
      <c r="C137" s="5" t="str">
        <f t="shared" si="11"/>
        <v>8.6.1.11</v>
      </c>
      <c r="D137" s="2" t="str">
        <f t="shared" si="12"/>
        <v>Adjust accounting records</v>
      </c>
      <c r="E137" s="6" t="str">
        <f t="shared" si="13"/>
        <v>10879</v>
      </c>
      <c r="F137" s="6">
        <f t="shared" si="14"/>
        <v>4</v>
      </c>
      <c r="I137" s="4">
        <v>1</v>
      </c>
    </row>
    <row r="138" spans="1:9" ht="37" customHeight="1" x14ac:dyDescent="0.3">
      <c r="A138" s="2" t="s">
        <v>798</v>
      </c>
      <c r="B138" s="2" t="str">
        <f t="shared" si="10"/>
        <v>Process expense reimbursements (10757)</v>
      </c>
      <c r="C138" s="5" t="str">
        <f t="shared" si="11"/>
        <v>8.6.2</v>
      </c>
      <c r="D138" s="2" t="str">
        <f t="shared" si="12"/>
        <v>Process expense reimbursements</v>
      </c>
      <c r="E138" s="6" t="str">
        <f t="shared" si="13"/>
        <v>10757</v>
      </c>
      <c r="F138" s="6">
        <f t="shared" si="14"/>
        <v>3</v>
      </c>
      <c r="I138" s="4">
        <v>1</v>
      </c>
    </row>
    <row r="139" spans="1:9" ht="37" customHeight="1" x14ac:dyDescent="0.3">
      <c r="A139" s="2" t="s">
        <v>799</v>
      </c>
      <c r="B139" s="2" t="str">
        <f t="shared" si="10"/>
        <v>Establish and communicate expense reimbursement policies and approval limits  (10880)</v>
      </c>
      <c r="C139" s="5" t="str">
        <f t="shared" si="11"/>
        <v>8.6.2.1</v>
      </c>
      <c r="D139" s="2" t="str">
        <f t="shared" si="12"/>
        <v xml:space="preserve">Establish and communicate expense reimbursement policies and approval limits </v>
      </c>
      <c r="E139" s="6" t="str">
        <f t="shared" si="13"/>
        <v>10880</v>
      </c>
      <c r="F139" s="6">
        <f t="shared" si="14"/>
        <v>4</v>
      </c>
      <c r="H139" s="4">
        <v>1</v>
      </c>
    </row>
    <row r="140" spans="1:9" ht="37" customHeight="1" x14ac:dyDescent="0.3">
      <c r="A140" s="2" t="s">
        <v>800</v>
      </c>
      <c r="B140" s="2" t="str">
        <f t="shared" si="10"/>
        <v>Capture and report relevant tax data (10881)</v>
      </c>
      <c r="C140" s="5" t="str">
        <f t="shared" si="11"/>
        <v>8.6.2.2</v>
      </c>
      <c r="D140" s="2" t="str">
        <f t="shared" si="12"/>
        <v>Capture and report relevant tax data</v>
      </c>
      <c r="E140" s="6" t="str">
        <f t="shared" si="13"/>
        <v>10881</v>
      </c>
      <c r="F140" s="6">
        <f t="shared" si="14"/>
        <v>4</v>
      </c>
      <c r="H140" s="4">
        <v>1</v>
      </c>
    </row>
    <row r="141" spans="1:9" ht="37" customHeight="1" x14ac:dyDescent="0.3">
      <c r="A141" s="2" t="s">
        <v>801</v>
      </c>
      <c r="B141" s="2" t="str">
        <f t="shared" si="10"/>
        <v>Approve reimbursements and advances  (10882)</v>
      </c>
      <c r="C141" s="5" t="str">
        <f t="shared" si="11"/>
        <v>8.6.2.3</v>
      </c>
      <c r="D141" s="2" t="str">
        <f t="shared" si="12"/>
        <v xml:space="preserve">Approve reimbursements and advances </v>
      </c>
      <c r="E141" s="6" t="str">
        <f t="shared" si="13"/>
        <v>10882</v>
      </c>
      <c r="F141" s="6">
        <f t="shared" si="14"/>
        <v>4</v>
      </c>
      <c r="I141" s="4">
        <v>1</v>
      </c>
    </row>
    <row r="142" spans="1:9" ht="37" customHeight="1" x14ac:dyDescent="0.3">
      <c r="A142" s="2" t="s">
        <v>802</v>
      </c>
      <c r="B142" s="2" t="str">
        <f t="shared" si="10"/>
        <v>Process reimbursements and advances  (10883)</v>
      </c>
      <c r="C142" s="5" t="str">
        <f t="shared" si="11"/>
        <v>8.6.2.4</v>
      </c>
      <c r="D142" s="2" t="str">
        <f t="shared" si="12"/>
        <v xml:space="preserve">Process reimbursements and advances </v>
      </c>
      <c r="E142" s="6" t="str">
        <f t="shared" si="13"/>
        <v>10883</v>
      </c>
      <c r="F142" s="6">
        <f t="shared" si="14"/>
        <v>4</v>
      </c>
      <c r="I142" s="4">
        <v>1</v>
      </c>
    </row>
    <row r="143" spans="1:9" ht="37" customHeight="1" x14ac:dyDescent="0.3">
      <c r="A143" s="2" t="s">
        <v>803</v>
      </c>
      <c r="B143" s="2" t="str">
        <f t="shared" si="10"/>
        <v>Manage personal accounts (10884)</v>
      </c>
      <c r="C143" s="5" t="str">
        <f t="shared" si="11"/>
        <v>8.6.2.5</v>
      </c>
      <c r="D143" s="2" t="str">
        <f t="shared" si="12"/>
        <v>Manage personal accounts</v>
      </c>
      <c r="E143" s="6" t="str">
        <f t="shared" si="13"/>
        <v>10884</v>
      </c>
      <c r="F143" s="6">
        <f t="shared" si="14"/>
        <v>4</v>
      </c>
      <c r="I143" s="4">
        <v>1</v>
      </c>
    </row>
    <row r="144" spans="1:9" ht="37" customHeight="1" x14ac:dyDescent="0.3">
      <c r="A144" s="2" t="s">
        <v>804</v>
      </c>
      <c r="B144" s="2" t="str">
        <f t="shared" si="10"/>
        <v>Manage treasury operations (10734)</v>
      </c>
      <c r="C144" s="5" t="str">
        <f t="shared" si="11"/>
        <v>8.7</v>
      </c>
      <c r="D144" s="2" t="str">
        <f t="shared" si="12"/>
        <v>Manage treasury operations</v>
      </c>
      <c r="E144" s="6" t="str">
        <f t="shared" si="13"/>
        <v>10734</v>
      </c>
      <c r="F144" s="6">
        <f t="shared" si="14"/>
        <v>2</v>
      </c>
      <c r="I144" s="4">
        <v>1</v>
      </c>
    </row>
    <row r="145" spans="1:9" ht="37" customHeight="1" x14ac:dyDescent="0.3">
      <c r="A145" s="2" t="s">
        <v>805</v>
      </c>
      <c r="B145" s="2" t="str">
        <f t="shared" si="10"/>
        <v>Manage treasury policies and procedures (10758)</v>
      </c>
      <c r="C145" s="5" t="str">
        <f t="shared" si="11"/>
        <v>8.7.1</v>
      </c>
      <c r="D145" s="2" t="str">
        <f t="shared" si="12"/>
        <v>Manage treasury policies and procedures</v>
      </c>
      <c r="E145" s="6" t="str">
        <f t="shared" si="13"/>
        <v>10758</v>
      </c>
      <c r="F145" s="6">
        <f t="shared" si="14"/>
        <v>3</v>
      </c>
      <c r="H145" s="4">
        <v>1</v>
      </c>
    </row>
    <row r="146" spans="1:9" ht="37" customHeight="1" x14ac:dyDescent="0.3">
      <c r="A146" s="2" t="s">
        <v>806</v>
      </c>
      <c r="B146" s="2" t="str">
        <f t="shared" si="10"/>
        <v>Establish scope and governance of treasury operations (10885)</v>
      </c>
      <c r="C146" s="5" t="str">
        <f t="shared" si="11"/>
        <v>8.7.1.1</v>
      </c>
      <c r="D146" s="2" t="str">
        <f t="shared" si="12"/>
        <v>Establish scope and governance of treasury operations</v>
      </c>
      <c r="E146" s="6" t="str">
        <f t="shared" si="13"/>
        <v>10885</v>
      </c>
      <c r="F146" s="6">
        <f t="shared" si="14"/>
        <v>4</v>
      </c>
      <c r="H146" s="4">
        <v>1</v>
      </c>
    </row>
    <row r="147" spans="1:9" ht="37" customHeight="1" x14ac:dyDescent="0.3">
      <c r="A147" s="2" t="s">
        <v>807</v>
      </c>
      <c r="B147" s="2" t="str">
        <f t="shared" si="10"/>
        <v>Establish and publish treasury policies  (10886)</v>
      </c>
      <c r="C147" s="5" t="str">
        <f t="shared" si="11"/>
        <v>8.7.1.2</v>
      </c>
      <c r="D147" s="2" t="str">
        <f t="shared" si="12"/>
        <v xml:space="preserve">Establish and publish treasury policies </v>
      </c>
      <c r="E147" s="6" t="str">
        <f t="shared" si="13"/>
        <v>10886</v>
      </c>
      <c r="F147" s="6">
        <f t="shared" si="14"/>
        <v>4</v>
      </c>
      <c r="H147" s="4">
        <v>1</v>
      </c>
    </row>
    <row r="148" spans="1:9" ht="37" customHeight="1" x14ac:dyDescent="0.3">
      <c r="A148" s="2" t="s">
        <v>808</v>
      </c>
      <c r="B148" s="2" t="str">
        <f t="shared" si="10"/>
        <v>Develop treasury procedures (10887)</v>
      </c>
      <c r="C148" s="5" t="str">
        <f t="shared" si="11"/>
        <v>8.7.1.3</v>
      </c>
      <c r="D148" s="2" t="str">
        <f t="shared" si="12"/>
        <v>Develop treasury procedures</v>
      </c>
      <c r="E148" s="6" t="str">
        <f t="shared" si="13"/>
        <v>10887</v>
      </c>
      <c r="F148" s="6">
        <f t="shared" si="14"/>
        <v>4</v>
      </c>
      <c r="H148" s="4">
        <v>1</v>
      </c>
    </row>
    <row r="149" spans="1:9" ht="37" customHeight="1" x14ac:dyDescent="0.3">
      <c r="A149" s="2" t="s">
        <v>809</v>
      </c>
      <c r="B149" s="2" t="str">
        <f t="shared" si="10"/>
        <v>Monitor treasury procedures (10888)</v>
      </c>
      <c r="C149" s="5" t="str">
        <f t="shared" si="11"/>
        <v>8.7.1.4</v>
      </c>
      <c r="D149" s="2" t="str">
        <f t="shared" si="12"/>
        <v>Monitor treasury procedures</v>
      </c>
      <c r="E149" s="6" t="str">
        <f t="shared" si="13"/>
        <v>10888</v>
      </c>
      <c r="F149" s="6">
        <f t="shared" si="14"/>
        <v>4</v>
      </c>
      <c r="H149" s="4">
        <v>1</v>
      </c>
    </row>
    <row r="150" spans="1:9" ht="37" customHeight="1" x14ac:dyDescent="0.3">
      <c r="A150" s="2" t="s">
        <v>810</v>
      </c>
      <c r="B150" s="2" t="str">
        <f t="shared" si="10"/>
        <v>Audit treasury procedures (10889)</v>
      </c>
      <c r="C150" s="5" t="str">
        <f t="shared" si="11"/>
        <v>8.7.1.5</v>
      </c>
      <c r="D150" s="2" t="str">
        <f t="shared" si="12"/>
        <v>Audit treasury procedures</v>
      </c>
      <c r="E150" s="6" t="str">
        <f t="shared" si="13"/>
        <v>10889</v>
      </c>
      <c r="F150" s="6">
        <f t="shared" si="14"/>
        <v>4</v>
      </c>
      <c r="H150" s="4">
        <v>1</v>
      </c>
    </row>
    <row r="151" spans="1:9" ht="37" customHeight="1" x14ac:dyDescent="0.3">
      <c r="A151" s="2" t="s">
        <v>811</v>
      </c>
      <c r="B151" s="2" t="str">
        <f t="shared" si="10"/>
        <v>Revise treasury procedures (10890)</v>
      </c>
      <c r="C151" s="5" t="str">
        <f t="shared" si="11"/>
        <v>8.7.1.6</v>
      </c>
      <c r="D151" s="2" t="str">
        <f t="shared" si="12"/>
        <v>Revise treasury procedures</v>
      </c>
      <c r="E151" s="6" t="str">
        <f t="shared" si="13"/>
        <v>10890</v>
      </c>
      <c r="F151" s="6">
        <f t="shared" si="14"/>
        <v>4</v>
      </c>
      <c r="H151" s="4">
        <v>1</v>
      </c>
    </row>
    <row r="152" spans="1:9" ht="37" customHeight="1" x14ac:dyDescent="0.3">
      <c r="A152" s="2" t="s">
        <v>812</v>
      </c>
      <c r="B152" s="2" t="str">
        <f t="shared" si="10"/>
        <v>Develop and confirm internal controls for treasury (10891)</v>
      </c>
      <c r="C152" s="5" t="str">
        <f t="shared" si="11"/>
        <v>8.7.1.7</v>
      </c>
      <c r="D152" s="2" t="str">
        <f t="shared" si="12"/>
        <v>Develop and confirm internal controls for treasury</v>
      </c>
      <c r="E152" s="6" t="str">
        <f t="shared" si="13"/>
        <v>10891</v>
      </c>
      <c r="F152" s="6">
        <f t="shared" si="14"/>
        <v>4</v>
      </c>
      <c r="H152" s="4">
        <v>1</v>
      </c>
    </row>
    <row r="153" spans="1:9" ht="37" customHeight="1" x14ac:dyDescent="0.3">
      <c r="A153" s="2" t="s">
        <v>813</v>
      </c>
      <c r="B153" s="2" t="str">
        <f t="shared" si="10"/>
        <v>Define system security requirements (10892)</v>
      </c>
      <c r="C153" s="5" t="str">
        <f t="shared" si="11"/>
        <v>8.7.1.8</v>
      </c>
      <c r="D153" s="2" t="str">
        <f t="shared" si="12"/>
        <v>Define system security requirements</v>
      </c>
      <c r="E153" s="6" t="str">
        <f t="shared" si="13"/>
        <v>10892</v>
      </c>
      <c r="F153" s="6">
        <f t="shared" si="14"/>
        <v>4</v>
      </c>
      <c r="H153" s="4">
        <v>1</v>
      </c>
    </row>
    <row r="154" spans="1:9" ht="37" customHeight="1" x14ac:dyDescent="0.3">
      <c r="A154" s="2" t="s">
        <v>814</v>
      </c>
      <c r="B154" s="2" t="str">
        <f t="shared" si="10"/>
        <v>Manage cash (10759)</v>
      </c>
      <c r="C154" s="5" t="str">
        <f t="shared" si="11"/>
        <v>8.7.2</v>
      </c>
      <c r="D154" s="2" t="str">
        <f t="shared" si="12"/>
        <v>Manage cash</v>
      </c>
      <c r="E154" s="6" t="str">
        <f t="shared" si="13"/>
        <v>10759</v>
      </c>
      <c r="F154" s="6">
        <f t="shared" si="14"/>
        <v>3</v>
      </c>
      <c r="I154" s="4">
        <v>1</v>
      </c>
    </row>
    <row r="155" spans="1:9" ht="37" customHeight="1" x14ac:dyDescent="0.3">
      <c r="A155" s="2" t="s">
        <v>815</v>
      </c>
      <c r="B155" s="2" t="str">
        <f t="shared" si="10"/>
        <v>Manage and reconcile cash positions  (10893)</v>
      </c>
      <c r="C155" s="5" t="str">
        <f t="shared" si="11"/>
        <v>8.7.2.1</v>
      </c>
      <c r="D155" s="2" t="str">
        <f t="shared" si="12"/>
        <v xml:space="preserve">Manage and reconcile cash positions </v>
      </c>
      <c r="E155" s="6" t="str">
        <f t="shared" si="13"/>
        <v>10893</v>
      </c>
      <c r="F155" s="6">
        <f t="shared" si="14"/>
        <v>4</v>
      </c>
      <c r="I155" s="4">
        <v>1</v>
      </c>
    </row>
    <row r="156" spans="1:9" ht="37" customHeight="1" x14ac:dyDescent="0.3">
      <c r="A156" s="2" t="s">
        <v>816</v>
      </c>
      <c r="B156" s="2" t="str">
        <f t="shared" si="10"/>
        <v>Manage cash equivalents (10894)</v>
      </c>
      <c r="C156" s="5" t="str">
        <f t="shared" si="11"/>
        <v>8.7.2.2</v>
      </c>
      <c r="D156" s="2" t="str">
        <f t="shared" si="12"/>
        <v>Manage cash equivalents</v>
      </c>
      <c r="E156" s="6" t="str">
        <f t="shared" si="13"/>
        <v>10894</v>
      </c>
      <c r="F156" s="6">
        <f t="shared" si="14"/>
        <v>4</v>
      </c>
      <c r="I156" s="4">
        <v>1</v>
      </c>
    </row>
    <row r="157" spans="1:9" ht="37" customHeight="1" x14ac:dyDescent="0.3">
      <c r="A157" s="2" t="s">
        <v>817</v>
      </c>
      <c r="B157" s="2" t="str">
        <f t="shared" si="10"/>
        <v>Process and oversee electronic fund transfers (EFTs) (10895)</v>
      </c>
      <c r="C157" s="5" t="str">
        <f t="shared" si="11"/>
        <v>8.7.2.3</v>
      </c>
      <c r="D157" s="2" t="str">
        <f t="shared" si="12"/>
        <v>Process and oversee electronic fund transfers</v>
      </c>
      <c r="E157" s="6" t="str">
        <f t="shared" si="13"/>
        <v>EFTs)</v>
      </c>
      <c r="F157" s="6">
        <f t="shared" si="14"/>
        <v>4</v>
      </c>
      <c r="I157" s="4">
        <v>1</v>
      </c>
    </row>
    <row r="158" spans="1:9" ht="37" customHeight="1" x14ac:dyDescent="0.3">
      <c r="A158" s="2" t="s">
        <v>818</v>
      </c>
      <c r="B158" s="2" t="str">
        <f t="shared" si="10"/>
        <v>Develop cash flow forecasts (10896)</v>
      </c>
      <c r="C158" s="5" t="str">
        <f t="shared" si="11"/>
        <v>8.7.2.4</v>
      </c>
      <c r="D158" s="2" t="str">
        <f t="shared" si="12"/>
        <v>Develop cash flow forecasts</v>
      </c>
      <c r="E158" s="6" t="str">
        <f t="shared" si="13"/>
        <v>10896</v>
      </c>
      <c r="F158" s="6">
        <f t="shared" si="14"/>
        <v>4</v>
      </c>
      <c r="I158" s="4">
        <v>1</v>
      </c>
    </row>
    <row r="159" spans="1:9" ht="37" customHeight="1" x14ac:dyDescent="0.3">
      <c r="A159" s="2" t="s">
        <v>819</v>
      </c>
      <c r="B159" s="2" t="str">
        <f t="shared" si="10"/>
        <v>Manage cash flows (10897)</v>
      </c>
      <c r="C159" s="5" t="str">
        <f t="shared" si="11"/>
        <v>8.7.2.5</v>
      </c>
      <c r="D159" s="2" t="str">
        <f t="shared" si="12"/>
        <v>Manage cash flows</v>
      </c>
      <c r="E159" s="6" t="str">
        <f t="shared" si="13"/>
        <v>10897</v>
      </c>
      <c r="F159" s="6">
        <f t="shared" si="14"/>
        <v>4</v>
      </c>
      <c r="I159" s="4">
        <v>1</v>
      </c>
    </row>
    <row r="160" spans="1:9" ht="37" customHeight="1" x14ac:dyDescent="0.3">
      <c r="A160" s="2" t="s">
        <v>820</v>
      </c>
      <c r="B160" s="2" t="str">
        <f t="shared" si="10"/>
        <v>Produce cash management accounting transactions and reports (10898)</v>
      </c>
      <c r="C160" s="5" t="str">
        <f t="shared" si="11"/>
        <v>8.7.2.6</v>
      </c>
      <c r="D160" s="2" t="str">
        <f t="shared" si="12"/>
        <v>Produce cash management accounting transactions and reports</v>
      </c>
      <c r="E160" s="6" t="str">
        <f t="shared" si="13"/>
        <v>10898</v>
      </c>
      <c r="F160" s="6">
        <f t="shared" si="14"/>
        <v>4</v>
      </c>
      <c r="I160" s="4">
        <v>1</v>
      </c>
    </row>
    <row r="161" spans="1:9" ht="37" customHeight="1" x14ac:dyDescent="0.3">
      <c r="A161" s="2" t="s">
        <v>821</v>
      </c>
      <c r="B161" s="2" t="str">
        <f t="shared" si="10"/>
        <v>Manage and oversee banking relationships (10899)</v>
      </c>
      <c r="C161" s="5" t="str">
        <f t="shared" si="11"/>
        <v>8.7.2.7</v>
      </c>
      <c r="D161" s="2" t="str">
        <f t="shared" si="12"/>
        <v>Manage and oversee banking relationships</v>
      </c>
      <c r="E161" s="6" t="str">
        <f t="shared" si="13"/>
        <v>10899</v>
      </c>
      <c r="F161" s="6">
        <f t="shared" si="14"/>
        <v>4</v>
      </c>
      <c r="I161" s="4">
        <v>1</v>
      </c>
    </row>
    <row r="162" spans="1:9" ht="37" customHeight="1" x14ac:dyDescent="0.3">
      <c r="A162" s="2" t="s">
        <v>822</v>
      </c>
      <c r="B162" s="2" t="str">
        <f t="shared" si="10"/>
        <v>Analyze, negotiate, resolve, and confirm bank fees (10900)</v>
      </c>
      <c r="C162" s="5" t="str">
        <f t="shared" si="11"/>
        <v>8.7.2.8</v>
      </c>
      <c r="D162" s="2" t="str">
        <f t="shared" si="12"/>
        <v>Analyze, negotiate, resolve, and confirm bank fees</v>
      </c>
      <c r="E162" s="6" t="str">
        <f t="shared" si="13"/>
        <v>10900</v>
      </c>
      <c r="F162" s="6">
        <f t="shared" si="14"/>
        <v>4</v>
      </c>
      <c r="I162" s="4">
        <v>1</v>
      </c>
    </row>
    <row r="163" spans="1:9" ht="37" customHeight="1" x14ac:dyDescent="0.3">
      <c r="A163" s="2" t="s">
        <v>823</v>
      </c>
      <c r="B163" s="2" t="str">
        <f t="shared" si="10"/>
        <v>Manage in-house bank accounts (10760)</v>
      </c>
      <c r="C163" s="5" t="str">
        <f t="shared" si="11"/>
        <v>8.7.3</v>
      </c>
      <c r="D163" s="2" t="str">
        <f t="shared" si="12"/>
        <v>Manage in-house bank accounts</v>
      </c>
      <c r="E163" s="6" t="str">
        <f t="shared" si="13"/>
        <v>10760</v>
      </c>
      <c r="F163" s="6">
        <f t="shared" si="14"/>
        <v>3</v>
      </c>
      <c r="I163" s="4">
        <v>1</v>
      </c>
    </row>
    <row r="164" spans="1:9" ht="37" customHeight="1" x14ac:dyDescent="0.3">
      <c r="A164" s="2" t="s">
        <v>824</v>
      </c>
      <c r="B164" s="2" t="str">
        <f t="shared" si="10"/>
        <v>Manage in-house bank accounts for subsidiaries (10901)</v>
      </c>
      <c r="C164" s="5" t="str">
        <f t="shared" si="11"/>
        <v>8.7.3.1</v>
      </c>
      <c r="D164" s="2" t="str">
        <f t="shared" si="12"/>
        <v>Manage in-house bank accounts for subsidiaries</v>
      </c>
      <c r="E164" s="6" t="str">
        <f t="shared" si="13"/>
        <v>10901</v>
      </c>
      <c r="F164" s="6">
        <f t="shared" si="14"/>
        <v>4</v>
      </c>
      <c r="I164" s="4">
        <v>1</v>
      </c>
    </row>
    <row r="165" spans="1:9" ht="37" customHeight="1" x14ac:dyDescent="0.3">
      <c r="A165" s="2" t="s">
        <v>825</v>
      </c>
      <c r="B165" s="2" t="str">
        <f t="shared" si="10"/>
        <v>Manage and facilitate inter-company borrowing transactions (10902)</v>
      </c>
      <c r="C165" s="5" t="str">
        <f t="shared" si="11"/>
        <v>8.7.3.2</v>
      </c>
      <c r="D165" s="2" t="str">
        <f t="shared" si="12"/>
        <v>Manage and facilitate inter-company borrowing transactions</v>
      </c>
      <c r="E165" s="6" t="str">
        <f t="shared" si="13"/>
        <v>10902</v>
      </c>
      <c r="F165" s="6">
        <f t="shared" si="14"/>
        <v>4</v>
      </c>
      <c r="I165" s="4">
        <v>1</v>
      </c>
    </row>
    <row r="166" spans="1:9" ht="37" customHeight="1" x14ac:dyDescent="0.3">
      <c r="A166" s="2" t="s">
        <v>826</v>
      </c>
      <c r="B166" s="2" t="str">
        <f t="shared" si="10"/>
        <v>Manage centralized outgoing payments on behalf of subsidiaries (10903)</v>
      </c>
      <c r="C166" s="5" t="str">
        <f t="shared" si="11"/>
        <v>8.7.3.3</v>
      </c>
      <c r="D166" s="2" t="str">
        <f t="shared" si="12"/>
        <v>Manage centralized outgoing payments on behalf of subsidiaries</v>
      </c>
      <c r="E166" s="6" t="str">
        <f t="shared" si="13"/>
        <v>10903</v>
      </c>
      <c r="F166" s="6">
        <f t="shared" si="14"/>
        <v>4</v>
      </c>
      <c r="I166" s="4">
        <v>1</v>
      </c>
    </row>
    <row r="167" spans="1:9" ht="37" customHeight="1" x14ac:dyDescent="0.3">
      <c r="A167" s="2" t="s">
        <v>827</v>
      </c>
      <c r="B167" s="2" t="str">
        <f t="shared" si="10"/>
        <v>Manage central incoming payments on behalf of subsidiaries (10904)</v>
      </c>
      <c r="C167" s="5" t="str">
        <f t="shared" si="11"/>
        <v>8.7.3.4</v>
      </c>
      <c r="D167" s="2" t="str">
        <f t="shared" si="12"/>
        <v>Manage central incoming payments on behalf of subsidiaries</v>
      </c>
      <c r="E167" s="6" t="str">
        <f t="shared" si="13"/>
        <v>10904</v>
      </c>
      <c r="F167" s="6">
        <f t="shared" si="14"/>
        <v>4</v>
      </c>
      <c r="I167" s="4">
        <v>1</v>
      </c>
    </row>
    <row r="168" spans="1:9" ht="37" customHeight="1" x14ac:dyDescent="0.3">
      <c r="A168" s="2" t="s">
        <v>828</v>
      </c>
      <c r="B168" s="2" t="str">
        <f t="shared" si="10"/>
        <v>Manage internal payments and netting transactions (10905)</v>
      </c>
      <c r="C168" s="5" t="str">
        <f t="shared" si="11"/>
        <v>8.7.3.5</v>
      </c>
      <c r="D168" s="2" t="str">
        <f t="shared" si="12"/>
        <v>Manage internal payments and netting transactions</v>
      </c>
      <c r="E168" s="6" t="str">
        <f t="shared" si="13"/>
        <v>10905</v>
      </c>
      <c r="F168" s="6">
        <f t="shared" si="14"/>
        <v>4</v>
      </c>
      <c r="I168" s="4">
        <v>1</v>
      </c>
    </row>
    <row r="169" spans="1:9" ht="37" customHeight="1" x14ac:dyDescent="0.3">
      <c r="A169" s="2" t="s">
        <v>829</v>
      </c>
      <c r="B169" s="2" t="str">
        <f t="shared" si="10"/>
        <v>Calculate interest and fees for in-house bank accounts (10906)</v>
      </c>
      <c r="C169" s="5" t="str">
        <f t="shared" si="11"/>
        <v>8.7.3.6</v>
      </c>
      <c r="D169" s="2" t="str">
        <f t="shared" si="12"/>
        <v>Calculate interest and fees for in-house bank accounts</v>
      </c>
      <c r="E169" s="6" t="str">
        <f t="shared" si="13"/>
        <v>10906</v>
      </c>
      <c r="F169" s="6">
        <f t="shared" si="14"/>
        <v>4</v>
      </c>
      <c r="I169" s="4">
        <v>1</v>
      </c>
    </row>
    <row r="170" spans="1:9" ht="37" customHeight="1" x14ac:dyDescent="0.3">
      <c r="A170" s="2" t="s">
        <v>830</v>
      </c>
      <c r="B170" s="2" t="str">
        <f t="shared" si="10"/>
        <v>Provide account statements for in-house bank accounts (10907)</v>
      </c>
      <c r="C170" s="5" t="str">
        <f t="shared" si="11"/>
        <v>8.7.3.7</v>
      </c>
      <c r="D170" s="2" t="str">
        <f t="shared" si="12"/>
        <v>Provide account statements for in-house bank accounts</v>
      </c>
      <c r="E170" s="6" t="str">
        <f t="shared" si="13"/>
        <v>10907</v>
      </c>
      <c r="F170" s="6">
        <f t="shared" si="14"/>
        <v>4</v>
      </c>
      <c r="I170" s="4">
        <v>1</v>
      </c>
    </row>
    <row r="171" spans="1:9" ht="37" customHeight="1" x14ac:dyDescent="0.3">
      <c r="A171" s="2" t="s">
        <v>831</v>
      </c>
      <c r="B171" s="2" t="str">
        <f t="shared" si="10"/>
        <v>Manage debt and investment (10761)</v>
      </c>
      <c r="C171" s="5" t="str">
        <f t="shared" si="11"/>
        <v>8.7.4</v>
      </c>
      <c r="D171" s="2" t="str">
        <f t="shared" si="12"/>
        <v>Manage debt and investment</v>
      </c>
      <c r="E171" s="6" t="str">
        <f t="shared" si="13"/>
        <v>10761</v>
      </c>
      <c r="F171" s="6">
        <f t="shared" si="14"/>
        <v>3</v>
      </c>
      <c r="I171" s="4">
        <v>1</v>
      </c>
    </row>
    <row r="172" spans="1:9" ht="37" customHeight="1" x14ac:dyDescent="0.3">
      <c r="A172" s="2" t="s">
        <v>832</v>
      </c>
      <c r="B172" s="2" t="str">
        <f t="shared" si="10"/>
        <v>Manage financial intermediary relationships (10908)</v>
      </c>
      <c r="C172" s="5" t="str">
        <f t="shared" si="11"/>
        <v>8.7.4.1</v>
      </c>
      <c r="D172" s="2" t="str">
        <f t="shared" si="12"/>
        <v>Manage financial intermediary relationships</v>
      </c>
      <c r="E172" s="6" t="str">
        <f t="shared" si="13"/>
        <v>10908</v>
      </c>
      <c r="F172" s="6">
        <f t="shared" si="14"/>
        <v>4</v>
      </c>
      <c r="I172" s="4">
        <v>1</v>
      </c>
    </row>
    <row r="173" spans="1:9" ht="37" customHeight="1" x14ac:dyDescent="0.3">
      <c r="A173" s="2" t="s">
        <v>833</v>
      </c>
      <c r="B173" s="2" t="str">
        <f t="shared" si="10"/>
        <v>Manage liquidity (10909)</v>
      </c>
      <c r="C173" s="5" t="str">
        <f t="shared" si="11"/>
        <v>8.7.4.2</v>
      </c>
      <c r="D173" s="2" t="str">
        <f t="shared" si="12"/>
        <v>Manage liquidity</v>
      </c>
      <c r="E173" s="6" t="str">
        <f t="shared" si="13"/>
        <v>10909</v>
      </c>
      <c r="F173" s="6">
        <f t="shared" si="14"/>
        <v>4</v>
      </c>
      <c r="I173" s="4">
        <v>1</v>
      </c>
    </row>
    <row r="174" spans="1:9" ht="37" customHeight="1" x14ac:dyDescent="0.3">
      <c r="A174" s="2" t="s">
        <v>834</v>
      </c>
      <c r="B174" s="2" t="str">
        <f t="shared" si="10"/>
        <v>Manage issuer exposure (10910)</v>
      </c>
      <c r="C174" s="5" t="str">
        <f t="shared" si="11"/>
        <v>8.7.4.3</v>
      </c>
      <c r="D174" s="2" t="str">
        <f t="shared" si="12"/>
        <v>Manage issuer exposure</v>
      </c>
      <c r="E174" s="6" t="str">
        <f t="shared" si="13"/>
        <v>10910</v>
      </c>
      <c r="F174" s="6">
        <f t="shared" si="14"/>
        <v>4</v>
      </c>
      <c r="I174" s="4">
        <v>1</v>
      </c>
    </row>
    <row r="175" spans="1:9" ht="37" customHeight="1" x14ac:dyDescent="0.3">
      <c r="A175" s="2" t="s">
        <v>835</v>
      </c>
      <c r="B175" s="2" t="str">
        <f t="shared" si="10"/>
        <v>Process and oversee debt and investment transactions (10911)</v>
      </c>
      <c r="C175" s="5" t="str">
        <f t="shared" si="11"/>
        <v>8.7.4.4</v>
      </c>
      <c r="D175" s="2" t="str">
        <f t="shared" si="12"/>
        <v>Process and oversee debt and investment transactions</v>
      </c>
      <c r="E175" s="6" t="str">
        <f t="shared" si="13"/>
        <v>10911</v>
      </c>
      <c r="F175" s="6">
        <f t="shared" si="14"/>
        <v>4</v>
      </c>
      <c r="I175" s="4">
        <v>1</v>
      </c>
    </row>
    <row r="176" spans="1:9" ht="37" customHeight="1" x14ac:dyDescent="0.3">
      <c r="A176" s="2" t="s">
        <v>836</v>
      </c>
      <c r="B176" s="2" t="str">
        <f t="shared" si="10"/>
        <v>Process and oversee foreign currency transactions (10912)</v>
      </c>
      <c r="C176" s="5" t="str">
        <f t="shared" si="11"/>
        <v>8.7.4.5</v>
      </c>
      <c r="D176" s="2" t="str">
        <f t="shared" si="12"/>
        <v>Process and oversee foreign currency transactions</v>
      </c>
      <c r="E176" s="6" t="str">
        <f t="shared" si="13"/>
        <v>10912</v>
      </c>
      <c r="F176" s="6">
        <f t="shared" si="14"/>
        <v>4</v>
      </c>
      <c r="I176" s="4">
        <v>1</v>
      </c>
    </row>
    <row r="177" spans="1:9" ht="37" customHeight="1" x14ac:dyDescent="0.3">
      <c r="A177" s="2" t="s">
        <v>837</v>
      </c>
      <c r="B177" s="2" t="str">
        <f t="shared" si="10"/>
        <v>Produce debt and investment accounting transaction reports (10913)</v>
      </c>
      <c r="C177" s="5" t="str">
        <f t="shared" si="11"/>
        <v>8.7.4.6</v>
      </c>
      <c r="D177" s="2" t="str">
        <f t="shared" si="12"/>
        <v>Produce debt and investment accounting transaction reports</v>
      </c>
      <c r="E177" s="6" t="str">
        <f t="shared" si="13"/>
        <v>10913</v>
      </c>
      <c r="F177" s="6">
        <f t="shared" si="14"/>
        <v>4</v>
      </c>
      <c r="I177" s="4">
        <v>1</v>
      </c>
    </row>
    <row r="178" spans="1:9" ht="37" customHeight="1" x14ac:dyDescent="0.3">
      <c r="A178" s="2" t="s">
        <v>838</v>
      </c>
      <c r="B178" s="2" t="str">
        <f t="shared" si="10"/>
        <v>Process and oversee interest rate transactions (14210)</v>
      </c>
      <c r="C178" s="5" t="str">
        <f t="shared" si="11"/>
        <v>8.7.4.7</v>
      </c>
      <c r="D178" s="2" t="str">
        <f t="shared" si="12"/>
        <v>Process and oversee interest rate transactions</v>
      </c>
      <c r="E178" s="6" t="str">
        <f t="shared" si="13"/>
        <v>14210</v>
      </c>
      <c r="F178" s="6">
        <f t="shared" si="14"/>
        <v>4</v>
      </c>
      <c r="I178" s="4">
        <v>1</v>
      </c>
    </row>
    <row r="179" spans="1:9" ht="37" customHeight="1" x14ac:dyDescent="0.3">
      <c r="A179" s="2" t="s">
        <v>839</v>
      </c>
      <c r="B179" s="2" t="str">
        <f t="shared" si="10"/>
        <v>Monitor and execute risk and hedging transactions (11208)</v>
      </c>
      <c r="C179" s="5" t="str">
        <f t="shared" si="11"/>
        <v>8.7.5</v>
      </c>
      <c r="D179" s="2" t="str">
        <f t="shared" si="12"/>
        <v>Monitor and execute risk and hedging transactions</v>
      </c>
      <c r="E179" s="6" t="str">
        <f t="shared" si="13"/>
        <v>11208</v>
      </c>
      <c r="F179" s="6">
        <f t="shared" si="14"/>
        <v>3</v>
      </c>
      <c r="I179" s="4">
        <v>1</v>
      </c>
    </row>
    <row r="180" spans="1:9" ht="37" customHeight="1" x14ac:dyDescent="0.3">
      <c r="A180" s="2" t="s">
        <v>840</v>
      </c>
      <c r="B180" s="2" t="str">
        <f t="shared" si="10"/>
        <v>Manage interest-rate risk (11209)</v>
      </c>
      <c r="C180" s="5" t="str">
        <f t="shared" si="11"/>
        <v>8.7.5.1</v>
      </c>
      <c r="D180" s="2" t="str">
        <f t="shared" si="12"/>
        <v>Manage interest-rate risk</v>
      </c>
      <c r="E180" s="6" t="str">
        <f t="shared" si="13"/>
        <v>11209</v>
      </c>
      <c r="F180" s="6">
        <f t="shared" si="14"/>
        <v>4</v>
      </c>
      <c r="I180" s="4">
        <v>1</v>
      </c>
    </row>
    <row r="181" spans="1:9" ht="37" customHeight="1" x14ac:dyDescent="0.3">
      <c r="A181" s="2" t="s">
        <v>841</v>
      </c>
      <c r="B181" s="2" t="str">
        <f t="shared" si="10"/>
        <v>Manage foreign-exchange risk (11210)</v>
      </c>
      <c r="C181" s="5" t="str">
        <f t="shared" si="11"/>
        <v>8.7.5.2</v>
      </c>
      <c r="D181" s="2" t="str">
        <f t="shared" si="12"/>
        <v>Manage foreign-exchange risk</v>
      </c>
      <c r="E181" s="6" t="str">
        <f t="shared" si="13"/>
        <v>11210</v>
      </c>
      <c r="F181" s="6">
        <f t="shared" si="14"/>
        <v>4</v>
      </c>
      <c r="I181" s="4">
        <v>1</v>
      </c>
    </row>
    <row r="182" spans="1:9" ht="37" customHeight="1" x14ac:dyDescent="0.3">
      <c r="A182" s="2" t="s">
        <v>842</v>
      </c>
      <c r="B182" s="2" t="str">
        <f t="shared" si="10"/>
        <v>Manage exposure risk (11211)</v>
      </c>
      <c r="C182" s="5" t="str">
        <f t="shared" si="11"/>
        <v>8.7.5.3</v>
      </c>
      <c r="D182" s="2" t="str">
        <f t="shared" si="12"/>
        <v>Manage exposure risk</v>
      </c>
      <c r="E182" s="6" t="str">
        <f t="shared" si="13"/>
        <v>11211</v>
      </c>
      <c r="F182" s="6">
        <f t="shared" si="14"/>
        <v>4</v>
      </c>
      <c r="I182" s="4">
        <v>1</v>
      </c>
    </row>
    <row r="183" spans="1:9" ht="37" customHeight="1" x14ac:dyDescent="0.3">
      <c r="A183" s="2" t="s">
        <v>843</v>
      </c>
      <c r="B183" s="2" t="str">
        <f t="shared" si="10"/>
        <v>Develop and execute hedging transactions (11212)</v>
      </c>
      <c r="C183" s="5" t="str">
        <f t="shared" si="11"/>
        <v>8.7.5.4</v>
      </c>
      <c r="D183" s="2" t="str">
        <f t="shared" si="12"/>
        <v>Develop and execute hedging transactions</v>
      </c>
      <c r="E183" s="6" t="str">
        <f t="shared" si="13"/>
        <v>11212</v>
      </c>
      <c r="F183" s="6">
        <f t="shared" si="14"/>
        <v>4</v>
      </c>
      <c r="I183" s="4">
        <v>1</v>
      </c>
    </row>
    <row r="184" spans="1:9" ht="37" customHeight="1" x14ac:dyDescent="0.3">
      <c r="A184" s="2" t="s">
        <v>844</v>
      </c>
      <c r="B184" s="2" t="str">
        <f t="shared" si="10"/>
        <v>Evaluate and refine hedging positions  (11213)</v>
      </c>
      <c r="C184" s="5" t="str">
        <f t="shared" si="11"/>
        <v>8.7.5.5</v>
      </c>
      <c r="D184" s="2" t="str">
        <f t="shared" si="12"/>
        <v xml:space="preserve">Evaluate and refine hedging positions </v>
      </c>
      <c r="E184" s="6" t="str">
        <f t="shared" si="13"/>
        <v>11213</v>
      </c>
      <c r="F184" s="6">
        <f t="shared" si="14"/>
        <v>4</v>
      </c>
      <c r="I184" s="4">
        <v>1</v>
      </c>
    </row>
    <row r="185" spans="1:9" ht="37" customHeight="1" x14ac:dyDescent="0.3">
      <c r="A185" s="2" t="s">
        <v>845</v>
      </c>
      <c r="B185" s="2" t="str">
        <f t="shared" si="10"/>
        <v>Produce hedge accounting transactions and reports (11214)</v>
      </c>
      <c r="C185" s="5" t="str">
        <f t="shared" si="11"/>
        <v>8.7.5.6</v>
      </c>
      <c r="D185" s="2" t="str">
        <f t="shared" si="12"/>
        <v>Produce hedge accounting transactions and reports</v>
      </c>
      <c r="E185" s="6" t="str">
        <f t="shared" si="13"/>
        <v>11214</v>
      </c>
      <c r="F185" s="6">
        <f t="shared" si="14"/>
        <v>4</v>
      </c>
      <c r="I185" s="4">
        <v>1</v>
      </c>
    </row>
    <row r="186" spans="1:9" ht="37" customHeight="1" x14ac:dyDescent="0.3">
      <c r="A186" s="2" t="s">
        <v>846</v>
      </c>
      <c r="B186" s="2" t="str">
        <f t="shared" si="10"/>
        <v>Monitor credit (11215)</v>
      </c>
      <c r="C186" s="5" t="str">
        <f t="shared" si="11"/>
        <v>8.7.5.7</v>
      </c>
      <c r="D186" s="2" t="str">
        <f t="shared" si="12"/>
        <v>Monitor credit</v>
      </c>
      <c r="E186" s="6" t="str">
        <f t="shared" si="13"/>
        <v>11215</v>
      </c>
      <c r="F186" s="6">
        <f t="shared" si="14"/>
        <v>4</v>
      </c>
      <c r="I186" s="4">
        <v>1</v>
      </c>
    </row>
    <row r="187" spans="1:9" ht="37" customHeight="1" x14ac:dyDescent="0.3">
      <c r="A187" s="2" t="s">
        <v>847</v>
      </c>
      <c r="B187" s="2" t="str">
        <f t="shared" si="10"/>
        <v>Manage internal controls (10735)</v>
      </c>
      <c r="C187" s="5" t="str">
        <f t="shared" si="11"/>
        <v>8.8</v>
      </c>
      <c r="D187" s="2" t="str">
        <f t="shared" si="12"/>
        <v>Manage internal controls</v>
      </c>
      <c r="E187" s="6" t="str">
        <f t="shared" si="13"/>
        <v>10735</v>
      </c>
      <c r="F187" s="6">
        <f t="shared" si="14"/>
        <v>2</v>
      </c>
      <c r="I187" s="4">
        <v>1</v>
      </c>
    </row>
    <row r="188" spans="1:9" ht="37" customHeight="1" x14ac:dyDescent="0.3">
      <c r="A188" s="2" t="s">
        <v>848</v>
      </c>
      <c r="B188" s="2" t="str">
        <f t="shared" si="10"/>
        <v>Establish internal controls, policies, and procedures (10762)</v>
      </c>
      <c r="C188" s="5" t="str">
        <f t="shared" si="11"/>
        <v>8.8.1</v>
      </c>
      <c r="D188" s="2" t="str">
        <f t="shared" si="12"/>
        <v>Establish internal controls, policies, and procedures</v>
      </c>
      <c r="E188" s="6" t="str">
        <f t="shared" si="13"/>
        <v>10762</v>
      </c>
      <c r="F188" s="6">
        <f t="shared" si="14"/>
        <v>3</v>
      </c>
      <c r="H188" s="4">
        <v>1</v>
      </c>
    </row>
    <row r="189" spans="1:9" ht="37" customHeight="1" x14ac:dyDescent="0.3">
      <c r="A189" s="2" t="s">
        <v>849</v>
      </c>
      <c r="B189" s="2" t="str">
        <f t="shared" si="10"/>
        <v>Establish board of directors and audit committee (10914)</v>
      </c>
      <c r="C189" s="5" t="str">
        <f t="shared" si="11"/>
        <v>8.8.1.1</v>
      </c>
      <c r="D189" s="2" t="str">
        <f t="shared" si="12"/>
        <v>Establish board of directors and audit committee</v>
      </c>
      <c r="E189" s="6" t="str">
        <f t="shared" si="13"/>
        <v>10914</v>
      </c>
      <c r="F189" s="6">
        <f t="shared" si="14"/>
        <v>4</v>
      </c>
      <c r="H189" s="4">
        <v>1</v>
      </c>
    </row>
    <row r="190" spans="1:9" ht="37" customHeight="1" x14ac:dyDescent="0.3">
      <c r="A190" s="2" t="s">
        <v>850</v>
      </c>
      <c r="B190" s="2" t="str">
        <f t="shared" si="10"/>
        <v>Define and communicate code of ethics (10915)</v>
      </c>
      <c r="C190" s="5" t="str">
        <f t="shared" si="11"/>
        <v>8.8.1.2</v>
      </c>
      <c r="D190" s="2" t="str">
        <f t="shared" si="12"/>
        <v>Define and communicate code of ethics</v>
      </c>
      <c r="E190" s="6" t="str">
        <f t="shared" si="13"/>
        <v>10915</v>
      </c>
      <c r="F190" s="6">
        <f t="shared" si="14"/>
        <v>4</v>
      </c>
      <c r="H190" s="4">
        <v>1</v>
      </c>
    </row>
    <row r="191" spans="1:9" ht="37" customHeight="1" x14ac:dyDescent="0.3">
      <c r="A191" s="2" t="s">
        <v>851</v>
      </c>
      <c r="B191" s="2" t="str">
        <f t="shared" si="10"/>
        <v>Assign roles and responsibility for internal controls (10916)</v>
      </c>
      <c r="C191" s="5" t="str">
        <f t="shared" si="11"/>
        <v>8.8.1.3</v>
      </c>
      <c r="D191" s="2" t="str">
        <f t="shared" si="12"/>
        <v>Assign roles and responsibility for internal controls</v>
      </c>
      <c r="E191" s="6" t="str">
        <f t="shared" si="13"/>
        <v>10916</v>
      </c>
      <c r="F191" s="6">
        <f t="shared" si="14"/>
        <v>4</v>
      </c>
      <c r="H191" s="4">
        <v>1</v>
      </c>
    </row>
    <row r="192" spans="1:9" ht="37" customHeight="1" x14ac:dyDescent="0.3">
      <c r="A192" s="2" t="s">
        <v>852</v>
      </c>
      <c r="B192" s="2" t="str">
        <f t="shared" si="10"/>
        <v>Define business process objectives and risks (11250)</v>
      </c>
      <c r="C192" s="5" t="str">
        <f t="shared" si="11"/>
        <v>8.8.1.4</v>
      </c>
      <c r="D192" s="2" t="str">
        <f t="shared" si="12"/>
        <v>Define business process objectives and risks</v>
      </c>
      <c r="E192" s="6" t="str">
        <f t="shared" si="13"/>
        <v>11250</v>
      </c>
      <c r="F192" s="6">
        <f t="shared" si="14"/>
        <v>4</v>
      </c>
      <c r="H192" s="4">
        <v>1</v>
      </c>
    </row>
    <row r="193" spans="1:9" ht="37" customHeight="1" x14ac:dyDescent="0.3">
      <c r="A193" s="2" t="s">
        <v>853</v>
      </c>
      <c r="B193" s="2" t="str">
        <f t="shared" si="10"/>
        <v>Define entity/unit risk tolerances (11251)</v>
      </c>
      <c r="C193" s="5" t="str">
        <f t="shared" si="11"/>
        <v>8.8.1.5</v>
      </c>
      <c r="D193" s="2" t="str">
        <f t="shared" si="12"/>
        <v>Define entity/unit risk tolerances</v>
      </c>
      <c r="E193" s="6" t="str">
        <f t="shared" si="13"/>
        <v>11251</v>
      </c>
      <c r="F193" s="6">
        <f t="shared" si="14"/>
        <v>4</v>
      </c>
      <c r="H193" s="4">
        <v>1</v>
      </c>
    </row>
    <row r="194" spans="1:9" ht="37" customHeight="1" x14ac:dyDescent="0.3">
      <c r="A194" s="2" t="s">
        <v>854</v>
      </c>
      <c r="B194" s="2" t="str">
        <f t="shared" ref="B194:B233" si="15">RIGHT(A194,LEN(A194)-FIND(" ",A194))</f>
        <v>Operate controls and monitor compliance with internal controls policies and procedures (10763)</v>
      </c>
      <c r="C194" s="5" t="str">
        <f t="shared" ref="C194:C233" si="16">LEFT(A194,FIND(" ",A194)-1)</f>
        <v>8.8.2</v>
      </c>
      <c r="D194" s="2" t="str">
        <f t="shared" ref="D194:D233" si="17">LEFT(B194,FIND("(",B194)-2)</f>
        <v>Operate controls and monitor compliance with internal controls policies and procedures</v>
      </c>
      <c r="E194" s="6" t="str">
        <f t="shared" ref="E194:E233" si="18">MID(B194,FIND("(",B194)+1,5)</f>
        <v>10763</v>
      </c>
      <c r="F194" s="6">
        <f t="shared" ref="F194:F233" si="19">INT((LEN(C194)+1)/2)</f>
        <v>3</v>
      </c>
      <c r="H194" s="4">
        <v>1</v>
      </c>
    </row>
    <row r="195" spans="1:9" ht="37" customHeight="1" x14ac:dyDescent="0.3">
      <c r="A195" s="2" t="s">
        <v>855</v>
      </c>
      <c r="B195" s="2" t="str">
        <f t="shared" si="15"/>
        <v>Design and implement control activities (10917)</v>
      </c>
      <c r="C195" s="5" t="str">
        <f t="shared" si="16"/>
        <v>8.8.2.1</v>
      </c>
      <c r="D195" s="2" t="str">
        <f t="shared" si="17"/>
        <v>Design and implement control activities</v>
      </c>
      <c r="E195" s="6" t="str">
        <f t="shared" si="18"/>
        <v>10917</v>
      </c>
      <c r="F195" s="6">
        <f t="shared" si="19"/>
        <v>4</v>
      </c>
      <c r="H195" s="4">
        <v>1</v>
      </c>
    </row>
    <row r="196" spans="1:9" ht="37" customHeight="1" x14ac:dyDescent="0.3">
      <c r="A196" s="2" t="s">
        <v>856</v>
      </c>
      <c r="B196" s="2" t="str">
        <f t="shared" si="15"/>
        <v>Monitor control effectiveness (10918)</v>
      </c>
      <c r="C196" s="5" t="str">
        <f t="shared" si="16"/>
        <v>8.8.2.2</v>
      </c>
      <c r="D196" s="2" t="str">
        <f t="shared" si="17"/>
        <v>Monitor control effectiveness</v>
      </c>
      <c r="E196" s="6" t="str">
        <f t="shared" si="18"/>
        <v>10918</v>
      </c>
      <c r="F196" s="6">
        <f t="shared" si="19"/>
        <v>4</v>
      </c>
      <c r="H196" s="4">
        <v>1</v>
      </c>
    </row>
    <row r="197" spans="1:9" ht="37" customHeight="1" x14ac:dyDescent="0.3">
      <c r="A197" s="2" t="s">
        <v>857</v>
      </c>
      <c r="B197" s="2" t="str">
        <f t="shared" si="15"/>
        <v>Remediate control deficiencies (10919)</v>
      </c>
      <c r="C197" s="5" t="str">
        <f t="shared" si="16"/>
        <v>8.8.2.3</v>
      </c>
      <c r="D197" s="2" t="str">
        <f t="shared" si="17"/>
        <v>Remediate control deficiencies</v>
      </c>
      <c r="E197" s="6" t="str">
        <f t="shared" si="18"/>
        <v>10919</v>
      </c>
      <c r="F197" s="6">
        <f t="shared" si="19"/>
        <v>4</v>
      </c>
      <c r="H197" s="4">
        <v>1</v>
      </c>
    </row>
    <row r="198" spans="1:9" ht="37" customHeight="1" x14ac:dyDescent="0.3">
      <c r="A198" s="2" t="s">
        <v>858</v>
      </c>
      <c r="B198" s="2" t="str">
        <f t="shared" si="15"/>
        <v>Create compliance function (10920)</v>
      </c>
      <c r="C198" s="5" t="str">
        <f t="shared" si="16"/>
        <v>8.8.2.4</v>
      </c>
      <c r="D198" s="2" t="str">
        <f t="shared" si="17"/>
        <v>Create compliance function</v>
      </c>
      <c r="E198" s="6" t="str">
        <f t="shared" si="18"/>
        <v>10920</v>
      </c>
      <c r="F198" s="6">
        <f t="shared" si="19"/>
        <v>4</v>
      </c>
      <c r="H198" s="4">
        <v>1</v>
      </c>
    </row>
    <row r="199" spans="1:9" ht="37" customHeight="1" x14ac:dyDescent="0.3">
      <c r="A199" s="2" t="s">
        <v>859</v>
      </c>
      <c r="B199" s="2" t="str">
        <f t="shared" si="15"/>
        <v>Operate compliance function (10921)</v>
      </c>
      <c r="C199" s="5" t="str">
        <f t="shared" si="16"/>
        <v>8.8.2.5</v>
      </c>
      <c r="D199" s="2" t="str">
        <f t="shared" si="17"/>
        <v>Operate compliance function</v>
      </c>
      <c r="E199" s="6" t="str">
        <f t="shared" si="18"/>
        <v>10921</v>
      </c>
      <c r="F199" s="6">
        <f t="shared" si="19"/>
        <v>4</v>
      </c>
      <c r="I199" s="4">
        <v>1</v>
      </c>
    </row>
    <row r="200" spans="1:9" ht="37" customHeight="1" x14ac:dyDescent="0.3">
      <c r="A200" s="2" t="s">
        <v>860</v>
      </c>
      <c r="B200" s="2" t="str">
        <f t="shared" si="15"/>
        <v>Implement and maintain controls- related enabling technologies and tools (10922)</v>
      </c>
      <c r="C200" s="5" t="str">
        <f t="shared" si="16"/>
        <v>8.8.2.6</v>
      </c>
      <c r="D200" s="2" t="str">
        <f t="shared" si="17"/>
        <v>Implement and maintain controls- related enabling technologies and tools</v>
      </c>
      <c r="E200" s="6" t="str">
        <f t="shared" si="18"/>
        <v>10922</v>
      </c>
      <c r="F200" s="6">
        <f t="shared" si="19"/>
        <v>4</v>
      </c>
      <c r="H200" s="4">
        <v>1</v>
      </c>
    </row>
    <row r="201" spans="1:9" ht="37" customHeight="1" x14ac:dyDescent="0.3">
      <c r="A201" s="2" t="s">
        <v>861</v>
      </c>
      <c r="B201" s="2" t="str">
        <f t="shared" si="15"/>
        <v>Report on internal controls compliance (10764)</v>
      </c>
      <c r="C201" s="5" t="str">
        <f t="shared" si="16"/>
        <v>8.8.3</v>
      </c>
      <c r="D201" s="2" t="str">
        <f t="shared" si="17"/>
        <v>Report on internal controls compliance</v>
      </c>
      <c r="E201" s="6" t="str">
        <f t="shared" si="18"/>
        <v>10764</v>
      </c>
      <c r="F201" s="6">
        <f t="shared" si="19"/>
        <v>3</v>
      </c>
      <c r="H201" s="4">
        <v>1</v>
      </c>
    </row>
    <row r="202" spans="1:9" ht="37" customHeight="1" x14ac:dyDescent="0.3">
      <c r="A202" s="2" t="s">
        <v>862</v>
      </c>
      <c r="B202" s="2" t="str">
        <f t="shared" si="15"/>
        <v>Report to external auditors (10923)</v>
      </c>
      <c r="C202" s="5" t="str">
        <f t="shared" si="16"/>
        <v>8.8.3.1</v>
      </c>
      <c r="D202" s="2" t="str">
        <f t="shared" si="17"/>
        <v>Report to external auditors</v>
      </c>
      <c r="E202" s="6" t="str">
        <f t="shared" si="18"/>
        <v>10923</v>
      </c>
      <c r="F202" s="6">
        <f t="shared" si="19"/>
        <v>4</v>
      </c>
      <c r="H202" s="4">
        <v>1</v>
      </c>
    </row>
    <row r="203" spans="1:9" ht="37" customHeight="1" x14ac:dyDescent="0.3">
      <c r="A203" s="2" t="s">
        <v>863</v>
      </c>
      <c r="B203" s="2" t="str">
        <f t="shared" si="15"/>
        <v>Report to regulators, share-/debt- holders, securities exchanges, etc.  (10924)</v>
      </c>
      <c r="C203" s="5" t="str">
        <f t="shared" si="16"/>
        <v>8.8.3.2</v>
      </c>
      <c r="D203" s="2" t="str">
        <f t="shared" si="17"/>
        <v xml:space="preserve">Report to regulators, share-/debt- holders, securities exchanges, etc. </v>
      </c>
      <c r="E203" s="6" t="str">
        <f t="shared" si="18"/>
        <v>10924</v>
      </c>
      <c r="F203" s="6">
        <f t="shared" si="19"/>
        <v>4</v>
      </c>
      <c r="H203" s="4">
        <v>1</v>
      </c>
    </row>
    <row r="204" spans="1:9" ht="37" customHeight="1" x14ac:dyDescent="0.3">
      <c r="A204" s="2" t="s">
        <v>864</v>
      </c>
      <c r="B204" s="2" t="str">
        <f t="shared" si="15"/>
        <v>Report to third parties (e.g., business partners) (10925)</v>
      </c>
      <c r="C204" s="5" t="str">
        <f t="shared" si="16"/>
        <v>8.8.3.3</v>
      </c>
      <c r="D204" s="2" t="str">
        <f t="shared" si="17"/>
        <v>Report to third parties</v>
      </c>
      <c r="E204" s="6" t="str">
        <f t="shared" si="18"/>
        <v>e.g.,</v>
      </c>
      <c r="F204" s="6">
        <f t="shared" si="19"/>
        <v>4</v>
      </c>
      <c r="H204" s="4">
        <v>1</v>
      </c>
    </row>
    <row r="205" spans="1:9" ht="37" customHeight="1" x14ac:dyDescent="0.3">
      <c r="A205" s="2" t="s">
        <v>865</v>
      </c>
      <c r="B205" s="2" t="str">
        <f t="shared" si="15"/>
        <v>Report to internal management  (10926)</v>
      </c>
      <c r="C205" s="5" t="str">
        <f t="shared" si="16"/>
        <v>8.8.3.4</v>
      </c>
      <c r="D205" s="2" t="str">
        <f t="shared" si="17"/>
        <v xml:space="preserve">Report to internal management </v>
      </c>
      <c r="E205" s="6" t="str">
        <f t="shared" si="18"/>
        <v>10926</v>
      </c>
      <c r="F205" s="6">
        <f t="shared" si="19"/>
        <v>4</v>
      </c>
      <c r="H205" s="4">
        <v>1</v>
      </c>
    </row>
    <row r="206" spans="1:9" ht="37" customHeight="1" x14ac:dyDescent="0.3">
      <c r="A206" s="2" t="s">
        <v>866</v>
      </c>
      <c r="B206" s="2" t="str">
        <f t="shared" si="15"/>
        <v>Manage taxes (10736)</v>
      </c>
      <c r="C206" s="5" t="str">
        <f t="shared" si="16"/>
        <v>8.9</v>
      </c>
      <c r="D206" s="2" t="str">
        <f t="shared" si="17"/>
        <v>Manage taxes</v>
      </c>
      <c r="E206" s="6" t="str">
        <f t="shared" si="18"/>
        <v>10736</v>
      </c>
      <c r="F206" s="6">
        <f t="shared" si="19"/>
        <v>2</v>
      </c>
      <c r="I206" s="4">
        <v>1</v>
      </c>
    </row>
    <row r="207" spans="1:9" ht="37" customHeight="1" x14ac:dyDescent="0.3">
      <c r="A207" s="2" t="s">
        <v>867</v>
      </c>
      <c r="B207" s="2" t="str">
        <f t="shared" si="15"/>
        <v>Develop tax strategy and plan (10765)</v>
      </c>
      <c r="C207" s="5" t="str">
        <f t="shared" si="16"/>
        <v>8.9.1</v>
      </c>
      <c r="D207" s="2" t="str">
        <f t="shared" si="17"/>
        <v>Develop tax strategy and plan</v>
      </c>
      <c r="E207" s="6" t="str">
        <f t="shared" si="18"/>
        <v>10765</v>
      </c>
      <c r="F207" s="6">
        <f t="shared" si="19"/>
        <v>3</v>
      </c>
      <c r="G207" s="4">
        <v>1</v>
      </c>
      <c r="I207" s="4" t="s">
        <v>1571</v>
      </c>
    </row>
    <row r="208" spans="1:9" ht="37" customHeight="1" x14ac:dyDescent="0.3">
      <c r="A208" s="2" t="s">
        <v>868</v>
      </c>
      <c r="B208" s="2" t="str">
        <f t="shared" si="15"/>
        <v>Develop foreign, national, state, and local tax strategy (10927)</v>
      </c>
      <c r="C208" s="5" t="str">
        <f t="shared" si="16"/>
        <v>8.9.1.1</v>
      </c>
      <c r="D208" s="2" t="str">
        <f t="shared" si="17"/>
        <v>Develop foreign, national, state, and local tax strategy</v>
      </c>
      <c r="E208" s="6" t="str">
        <f t="shared" si="18"/>
        <v>10927</v>
      </c>
      <c r="F208" s="6">
        <f t="shared" si="19"/>
        <v>4</v>
      </c>
      <c r="G208" s="4">
        <v>1</v>
      </c>
    </row>
    <row r="209" spans="1:9" ht="37" customHeight="1" x14ac:dyDescent="0.3">
      <c r="A209" s="2" t="s">
        <v>869</v>
      </c>
      <c r="B209" s="2" t="str">
        <f t="shared" si="15"/>
        <v>Consolidate and optimize total tax plan (10928)</v>
      </c>
      <c r="C209" s="5" t="str">
        <f t="shared" si="16"/>
        <v>8.9.1.2</v>
      </c>
      <c r="D209" s="2" t="str">
        <f t="shared" si="17"/>
        <v>Consolidate and optimize total tax plan</v>
      </c>
      <c r="E209" s="6" t="str">
        <f t="shared" si="18"/>
        <v>10928</v>
      </c>
      <c r="F209" s="6">
        <f t="shared" si="19"/>
        <v>4</v>
      </c>
      <c r="G209" s="4">
        <v>1</v>
      </c>
    </row>
    <row r="210" spans="1:9" ht="37" customHeight="1" x14ac:dyDescent="0.3">
      <c r="A210" s="2" t="s">
        <v>870</v>
      </c>
      <c r="B210" s="2" t="str">
        <f t="shared" si="15"/>
        <v>Maintain tax master data (10929)</v>
      </c>
      <c r="C210" s="5" t="str">
        <f t="shared" si="16"/>
        <v>8.9.1.3</v>
      </c>
      <c r="D210" s="2" t="str">
        <f t="shared" si="17"/>
        <v>Maintain tax master data</v>
      </c>
      <c r="E210" s="6" t="str">
        <f t="shared" si="18"/>
        <v>10929</v>
      </c>
      <c r="F210" s="6">
        <f t="shared" si="19"/>
        <v>4</v>
      </c>
      <c r="G210" s="4">
        <v>1</v>
      </c>
    </row>
    <row r="211" spans="1:9" ht="37" customHeight="1" x14ac:dyDescent="0.3">
      <c r="A211" s="2" t="s">
        <v>871</v>
      </c>
      <c r="B211" s="2" t="str">
        <f t="shared" si="15"/>
        <v>Process taxes (10766)</v>
      </c>
      <c r="C211" s="5" t="str">
        <f t="shared" si="16"/>
        <v>8.9.2</v>
      </c>
      <c r="D211" s="2" t="str">
        <f t="shared" si="17"/>
        <v>Process taxes</v>
      </c>
      <c r="E211" s="6" t="str">
        <f t="shared" si="18"/>
        <v>10766</v>
      </c>
      <c r="F211" s="6">
        <f t="shared" si="19"/>
        <v>3</v>
      </c>
      <c r="I211" s="4">
        <v>1</v>
      </c>
    </row>
    <row r="212" spans="1:9" ht="37" customHeight="1" x14ac:dyDescent="0.3">
      <c r="A212" s="2" t="s">
        <v>872</v>
      </c>
      <c r="B212" s="2" t="str">
        <f t="shared" si="15"/>
        <v>Perform tax planning/strategy (10930)</v>
      </c>
      <c r="C212" s="5" t="str">
        <f t="shared" si="16"/>
        <v>8.9.2.1</v>
      </c>
      <c r="D212" s="2" t="str">
        <f t="shared" si="17"/>
        <v>Perform tax planning/strategy</v>
      </c>
      <c r="E212" s="6" t="str">
        <f t="shared" si="18"/>
        <v>10930</v>
      </c>
      <c r="F212" s="6">
        <f t="shared" si="19"/>
        <v>4</v>
      </c>
      <c r="H212" s="4">
        <v>1</v>
      </c>
    </row>
    <row r="213" spans="1:9" ht="37" customHeight="1" x14ac:dyDescent="0.3">
      <c r="A213" s="2" t="s">
        <v>873</v>
      </c>
      <c r="B213" s="2" t="str">
        <f t="shared" si="15"/>
        <v>Prepare returns (10931)</v>
      </c>
      <c r="C213" s="5" t="str">
        <f t="shared" si="16"/>
        <v>8.9.2.2</v>
      </c>
      <c r="D213" s="2" t="str">
        <f t="shared" si="17"/>
        <v>Prepare returns</v>
      </c>
      <c r="E213" s="6" t="str">
        <f t="shared" si="18"/>
        <v>10931</v>
      </c>
      <c r="F213" s="6">
        <f t="shared" si="19"/>
        <v>4</v>
      </c>
      <c r="I213" s="4">
        <v>1</v>
      </c>
    </row>
    <row r="214" spans="1:9" ht="37" customHeight="1" x14ac:dyDescent="0.3">
      <c r="A214" s="2" t="s">
        <v>874</v>
      </c>
      <c r="B214" s="2" t="str">
        <f t="shared" si="15"/>
        <v>Prepare foreign taxes (10932)</v>
      </c>
      <c r="C214" s="5" t="str">
        <f t="shared" si="16"/>
        <v>8.9.2.3</v>
      </c>
      <c r="D214" s="2" t="str">
        <f t="shared" si="17"/>
        <v>Prepare foreign taxes</v>
      </c>
      <c r="E214" s="6" t="str">
        <f t="shared" si="18"/>
        <v>10932</v>
      </c>
      <c r="F214" s="6">
        <f t="shared" si="19"/>
        <v>4</v>
      </c>
      <c r="I214" s="4">
        <v>1</v>
      </c>
    </row>
    <row r="215" spans="1:9" ht="37" customHeight="1" x14ac:dyDescent="0.3">
      <c r="A215" s="2" t="s">
        <v>875</v>
      </c>
      <c r="B215" s="2" t="str">
        <f t="shared" si="15"/>
        <v>Calculate deferred taxes (10933)</v>
      </c>
      <c r="C215" s="5" t="str">
        <f t="shared" si="16"/>
        <v>8.9.2.4</v>
      </c>
      <c r="D215" s="2" t="str">
        <f t="shared" si="17"/>
        <v>Calculate deferred taxes</v>
      </c>
      <c r="E215" s="6" t="str">
        <f t="shared" si="18"/>
        <v>10933</v>
      </c>
      <c r="F215" s="6">
        <f t="shared" si="19"/>
        <v>4</v>
      </c>
      <c r="I215" s="4">
        <v>1</v>
      </c>
    </row>
    <row r="216" spans="1:9" ht="37" customHeight="1" x14ac:dyDescent="0.3">
      <c r="A216" s="2" t="s">
        <v>876</v>
      </c>
      <c r="B216" s="2" t="str">
        <f t="shared" si="15"/>
        <v>Account for taxes (10934)</v>
      </c>
      <c r="C216" s="5" t="str">
        <f t="shared" si="16"/>
        <v>8.9.2.5</v>
      </c>
      <c r="D216" s="2" t="str">
        <f t="shared" si="17"/>
        <v>Account for taxes</v>
      </c>
      <c r="E216" s="6" t="str">
        <f t="shared" si="18"/>
        <v>10934</v>
      </c>
      <c r="F216" s="6">
        <f t="shared" si="19"/>
        <v>4</v>
      </c>
      <c r="I216" s="4">
        <v>1</v>
      </c>
    </row>
    <row r="217" spans="1:9" ht="37" customHeight="1" x14ac:dyDescent="0.3">
      <c r="A217" s="2" t="s">
        <v>877</v>
      </c>
      <c r="B217" s="2" t="str">
        <f t="shared" si="15"/>
        <v>Monitor tax compliance (10935)</v>
      </c>
      <c r="C217" s="5" t="str">
        <f t="shared" si="16"/>
        <v>8.9.2.6</v>
      </c>
      <c r="D217" s="2" t="str">
        <f t="shared" si="17"/>
        <v>Monitor tax compliance</v>
      </c>
      <c r="E217" s="6" t="str">
        <f t="shared" si="18"/>
        <v>10935</v>
      </c>
      <c r="F217" s="6">
        <f t="shared" si="19"/>
        <v>4</v>
      </c>
      <c r="I217" s="4">
        <v>1</v>
      </c>
    </row>
    <row r="218" spans="1:9" ht="37" customHeight="1" x14ac:dyDescent="0.3">
      <c r="A218" s="2" t="s">
        <v>878</v>
      </c>
      <c r="B218" s="2" t="str">
        <f t="shared" si="15"/>
        <v>Address tax inquiries (10936)</v>
      </c>
      <c r="C218" s="5" t="str">
        <f t="shared" si="16"/>
        <v>8.9.2.7</v>
      </c>
      <c r="D218" s="2" t="str">
        <f t="shared" si="17"/>
        <v>Address tax inquiries</v>
      </c>
      <c r="E218" s="6" t="str">
        <f t="shared" si="18"/>
        <v>10936</v>
      </c>
      <c r="F218" s="6">
        <f t="shared" si="19"/>
        <v>4</v>
      </c>
      <c r="I218" s="4">
        <v>1</v>
      </c>
    </row>
    <row r="219" spans="1:9" ht="37" customHeight="1" x14ac:dyDescent="0.3">
      <c r="A219" s="2" t="s">
        <v>879</v>
      </c>
      <c r="B219" s="2" t="str">
        <f t="shared" si="15"/>
        <v>Manage international funds/consolidation (10737)</v>
      </c>
      <c r="C219" s="5" t="str">
        <f t="shared" si="16"/>
        <v>8.10</v>
      </c>
      <c r="D219" s="2" t="str">
        <f t="shared" si="17"/>
        <v>Manage international funds/consolidation</v>
      </c>
      <c r="E219" s="6" t="str">
        <f t="shared" si="18"/>
        <v>10737</v>
      </c>
      <c r="F219" s="6">
        <f t="shared" si="19"/>
        <v>2</v>
      </c>
      <c r="I219" s="4">
        <v>1</v>
      </c>
    </row>
    <row r="220" spans="1:9" ht="37" customHeight="1" x14ac:dyDescent="0.3">
      <c r="A220" s="2" t="s">
        <v>880</v>
      </c>
      <c r="B220" s="2" t="str">
        <f t="shared" si="15"/>
        <v>Monitor international rates (10767)</v>
      </c>
      <c r="C220" s="5" t="str">
        <f t="shared" si="16"/>
        <v>8.10.1</v>
      </c>
      <c r="D220" s="2" t="str">
        <f t="shared" si="17"/>
        <v>Monitor international rates</v>
      </c>
      <c r="E220" s="6" t="str">
        <f t="shared" si="18"/>
        <v>10767</v>
      </c>
      <c r="F220" s="6">
        <f t="shared" si="19"/>
        <v>3</v>
      </c>
      <c r="I220" s="4">
        <v>1</v>
      </c>
    </row>
    <row r="221" spans="1:9" ht="37" customHeight="1" x14ac:dyDescent="0.3">
      <c r="A221" s="2" t="s">
        <v>881</v>
      </c>
      <c r="B221" s="2" t="str">
        <f t="shared" si="15"/>
        <v>Manage transactions (10768)</v>
      </c>
      <c r="C221" s="5" t="str">
        <f t="shared" si="16"/>
        <v>8.10.2</v>
      </c>
      <c r="D221" s="2" t="str">
        <f t="shared" si="17"/>
        <v>Manage transactions</v>
      </c>
      <c r="E221" s="6" t="str">
        <f t="shared" si="18"/>
        <v>10768</v>
      </c>
      <c r="F221" s="6">
        <f t="shared" si="19"/>
        <v>3</v>
      </c>
      <c r="I221" s="4">
        <v>1</v>
      </c>
    </row>
    <row r="222" spans="1:9" ht="37" customHeight="1" x14ac:dyDescent="0.3">
      <c r="A222" s="2" t="s">
        <v>882</v>
      </c>
      <c r="B222" s="2" t="str">
        <f t="shared" si="15"/>
        <v>Monitor currency exposure/hedge currency  (10769)</v>
      </c>
      <c r="C222" s="5" t="str">
        <f t="shared" si="16"/>
        <v>8.10.3</v>
      </c>
      <c r="D222" s="2" t="str">
        <f t="shared" si="17"/>
        <v xml:space="preserve">Monitor currency exposure/hedge currency </v>
      </c>
      <c r="E222" s="6" t="str">
        <f t="shared" si="18"/>
        <v>10769</v>
      </c>
      <c r="F222" s="6">
        <f t="shared" si="19"/>
        <v>3</v>
      </c>
      <c r="I222" s="4">
        <v>1</v>
      </c>
    </row>
    <row r="223" spans="1:9" ht="37" customHeight="1" x14ac:dyDescent="0.3">
      <c r="A223" s="2" t="s">
        <v>883</v>
      </c>
      <c r="B223" s="2" t="str">
        <f t="shared" si="15"/>
        <v>Report results (10770)</v>
      </c>
      <c r="C223" s="5" t="str">
        <f t="shared" si="16"/>
        <v>8.10.4</v>
      </c>
      <c r="D223" s="2" t="str">
        <f t="shared" si="17"/>
        <v>Report results</v>
      </c>
      <c r="E223" s="6" t="str">
        <f t="shared" si="18"/>
        <v>10770</v>
      </c>
      <c r="F223" s="6">
        <f t="shared" si="19"/>
        <v>3</v>
      </c>
      <c r="I223" s="4">
        <v>1</v>
      </c>
    </row>
    <row r="224" spans="1:9" ht="37" customHeight="1" x14ac:dyDescent="0.3">
      <c r="A224" s="2" t="s">
        <v>884</v>
      </c>
      <c r="B224" s="2" t="str">
        <f t="shared" si="15"/>
        <v>Perform global trade services (17059)</v>
      </c>
      <c r="C224" s="5" t="str">
        <f t="shared" si="16"/>
        <v>8.11</v>
      </c>
      <c r="D224" s="2" t="str">
        <f t="shared" si="17"/>
        <v>Perform global trade services</v>
      </c>
      <c r="E224" s="6" t="str">
        <f t="shared" si="18"/>
        <v>17059</v>
      </c>
      <c r="F224" s="6">
        <f t="shared" si="19"/>
        <v>2</v>
      </c>
      <c r="I224" s="4">
        <v>1</v>
      </c>
    </row>
    <row r="225" spans="1:9" ht="37" customHeight="1" x14ac:dyDescent="0.3">
      <c r="A225" s="2" t="s">
        <v>885</v>
      </c>
      <c r="B225" s="2" t="str">
        <f t="shared" si="15"/>
        <v>Screen sanctioned party list (14090)</v>
      </c>
      <c r="C225" s="5" t="str">
        <f t="shared" si="16"/>
        <v>8.11.1</v>
      </c>
      <c r="D225" s="2" t="str">
        <f t="shared" si="17"/>
        <v>Screen sanctioned party list</v>
      </c>
      <c r="E225" s="6" t="str">
        <f t="shared" si="18"/>
        <v>14090</v>
      </c>
      <c r="F225" s="6">
        <f t="shared" si="19"/>
        <v>3</v>
      </c>
      <c r="I225" s="4">
        <v>1</v>
      </c>
    </row>
    <row r="226" spans="1:9" ht="37" customHeight="1" x14ac:dyDescent="0.3">
      <c r="A226" s="2" t="s">
        <v>886</v>
      </c>
      <c r="B226" s="2" t="str">
        <f t="shared" si="15"/>
        <v>Control exports and imports (14091)</v>
      </c>
      <c r="C226" s="5" t="str">
        <f t="shared" si="16"/>
        <v>8.11.2</v>
      </c>
      <c r="D226" s="2" t="str">
        <f t="shared" si="17"/>
        <v>Control exports and imports</v>
      </c>
      <c r="E226" s="6" t="str">
        <f t="shared" si="18"/>
        <v>14091</v>
      </c>
      <c r="F226" s="6">
        <f t="shared" si="19"/>
        <v>3</v>
      </c>
      <c r="H226" s="4">
        <v>1</v>
      </c>
    </row>
    <row r="227" spans="1:9" ht="37" customHeight="1" x14ac:dyDescent="0.3">
      <c r="A227" s="2" t="s">
        <v>887</v>
      </c>
      <c r="B227" s="2" t="str">
        <f t="shared" si="15"/>
        <v>Classify products (14092)</v>
      </c>
      <c r="C227" s="5" t="str">
        <f t="shared" si="16"/>
        <v>8.11.3</v>
      </c>
      <c r="D227" s="2" t="str">
        <f t="shared" si="17"/>
        <v>Classify products</v>
      </c>
      <c r="E227" s="6" t="str">
        <f t="shared" si="18"/>
        <v>14092</v>
      </c>
      <c r="F227" s="6">
        <f t="shared" si="19"/>
        <v>3</v>
      </c>
      <c r="I227" s="4">
        <v>1</v>
      </c>
    </row>
    <row r="228" spans="1:9" ht="37" customHeight="1" x14ac:dyDescent="0.3">
      <c r="A228" s="2" t="s">
        <v>888</v>
      </c>
      <c r="B228" s="2" t="str">
        <f t="shared" si="15"/>
        <v>Calculate duty (14093)</v>
      </c>
      <c r="C228" s="5" t="str">
        <f t="shared" si="16"/>
        <v>8.11.4</v>
      </c>
      <c r="D228" s="2" t="str">
        <f t="shared" si="17"/>
        <v>Calculate duty</v>
      </c>
      <c r="E228" s="6" t="str">
        <f t="shared" si="18"/>
        <v>14093</v>
      </c>
      <c r="F228" s="6">
        <f t="shared" si="19"/>
        <v>3</v>
      </c>
      <c r="I228" s="4">
        <v>1</v>
      </c>
    </row>
    <row r="229" spans="1:9" ht="37" customHeight="1" x14ac:dyDescent="0.3">
      <c r="A229" s="2" t="s">
        <v>889</v>
      </c>
      <c r="B229" s="2" t="str">
        <f t="shared" si="15"/>
        <v>Communicate with customs (14094)</v>
      </c>
      <c r="C229" s="5" t="str">
        <f t="shared" si="16"/>
        <v>8.11.5</v>
      </c>
      <c r="D229" s="2" t="str">
        <f t="shared" si="17"/>
        <v>Communicate with customs</v>
      </c>
      <c r="E229" s="6" t="str">
        <f t="shared" si="18"/>
        <v>14094</v>
      </c>
      <c r="F229" s="6">
        <f t="shared" si="19"/>
        <v>3</v>
      </c>
      <c r="I229" s="4">
        <v>1</v>
      </c>
    </row>
    <row r="230" spans="1:9" ht="37" customHeight="1" x14ac:dyDescent="0.3">
      <c r="A230" s="2" t="s">
        <v>890</v>
      </c>
      <c r="B230" s="2" t="str">
        <f t="shared" si="15"/>
        <v>Document trade (14095)</v>
      </c>
      <c r="C230" s="5" t="str">
        <f t="shared" si="16"/>
        <v>8.11.6</v>
      </c>
      <c r="D230" s="2" t="str">
        <f t="shared" si="17"/>
        <v>Document trade</v>
      </c>
      <c r="E230" s="6" t="str">
        <f t="shared" si="18"/>
        <v>14095</v>
      </c>
      <c r="F230" s="6">
        <f t="shared" si="19"/>
        <v>3</v>
      </c>
      <c r="I230" s="4">
        <v>1</v>
      </c>
    </row>
    <row r="231" spans="1:9" ht="37" customHeight="1" x14ac:dyDescent="0.3">
      <c r="A231" s="2" t="s">
        <v>891</v>
      </c>
      <c r="B231" s="2" t="str">
        <f t="shared" si="15"/>
        <v>Process trade preferences (14096)</v>
      </c>
      <c r="C231" s="5" t="str">
        <f t="shared" si="16"/>
        <v>8.11.7</v>
      </c>
      <c r="D231" s="2" t="str">
        <f t="shared" si="17"/>
        <v>Process trade preferences</v>
      </c>
      <c r="E231" s="6" t="str">
        <f t="shared" si="18"/>
        <v>14096</v>
      </c>
      <c r="F231" s="6">
        <f t="shared" si="19"/>
        <v>3</v>
      </c>
      <c r="I231" s="4">
        <v>1</v>
      </c>
    </row>
    <row r="232" spans="1:9" ht="37" customHeight="1" x14ac:dyDescent="0.3">
      <c r="A232" s="2" t="s">
        <v>892</v>
      </c>
      <c r="B232" s="2" t="str">
        <f t="shared" si="15"/>
        <v>Handle restitution (14097)</v>
      </c>
      <c r="C232" s="5" t="str">
        <f t="shared" si="16"/>
        <v>8.11.8</v>
      </c>
      <c r="D232" s="2" t="str">
        <f t="shared" si="17"/>
        <v>Handle restitution</v>
      </c>
      <c r="E232" s="6" t="str">
        <f t="shared" si="18"/>
        <v>14097</v>
      </c>
      <c r="F232" s="6">
        <f t="shared" si="19"/>
        <v>3</v>
      </c>
      <c r="I232" s="4">
        <v>1</v>
      </c>
    </row>
    <row r="233" spans="1:9" ht="37" customHeight="1" x14ac:dyDescent="0.3">
      <c r="A233" s="2" t="s">
        <v>893</v>
      </c>
      <c r="B233" s="2" t="str">
        <f t="shared" si="15"/>
        <v>Prepare letter of credit (14098)</v>
      </c>
      <c r="C233" s="5" t="str">
        <f t="shared" si="16"/>
        <v>8.11.9</v>
      </c>
      <c r="D233" s="2" t="str">
        <f t="shared" si="17"/>
        <v>Prepare letter of credit</v>
      </c>
      <c r="E233" s="6" t="str">
        <f t="shared" si="18"/>
        <v>14098</v>
      </c>
      <c r="F233" s="6">
        <f t="shared" si="19"/>
        <v>3</v>
      </c>
      <c r="I233" s="4">
        <v>1</v>
      </c>
    </row>
    <row r="234" spans="1:9" ht="37" customHeight="1" x14ac:dyDescent="0.3">
      <c r="G234" s="4">
        <f>SUBTOTAL(109,Table5[30-Transform/Innovate])</f>
        <v>10</v>
      </c>
      <c r="H234" s="4">
        <f>SUBTOTAL(109,Table5[20-Change/
Improve])</f>
        <v>84</v>
      </c>
      <c r="I234" s="4">
        <f>SUBTOTAL(109,Table5[10-Run/
Operate])</f>
        <v>138</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sqref="A1:I36"/>
    </sheetView>
  </sheetViews>
  <sheetFormatPr defaultRowHeight="33" customHeight="1" x14ac:dyDescent="0.3"/>
  <cols>
    <col min="1" max="1" width="40.453125" style="2" customWidth="1"/>
    <col min="2" max="2" width="8.7265625" style="2" hidden="1" customWidth="1"/>
    <col min="3" max="3" width="9.36328125" style="5" hidden="1" customWidth="1"/>
    <col min="4" max="4" width="26.36328125" style="2" hidden="1" customWidth="1"/>
    <col min="5" max="5" width="10.453125" style="5" hidden="1" customWidth="1"/>
    <col min="6" max="6" width="9.6328125" style="2" hidden="1" customWidth="1"/>
    <col min="7" max="7" width="8.7265625" style="2" customWidth="1"/>
    <col min="8" max="8" width="6" style="2" customWidth="1"/>
    <col min="9" max="9" width="8.81640625" style="2" customWidth="1"/>
    <col min="10" max="16384" width="8.7265625" style="4"/>
  </cols>
  <sheetData>
    <row r="1" spans="1:9" ht="33" customHeight="1" x14ac:dyDescent="0.3">
      <c r="A1" s="2" t="s">
        <v>1576</v>
      </c>
      <c r="B1" s="2" t="s">
        <v>1572</v>
      </c>
      <c r="C1" s="5" t="s">
        <v>1575</v>
      </c>
      <c r="D1" s="2" t="s">
        <v>1574</v>
      </c>
      <c r="E1" s="5" t="s">
        <v>1573</v>
      </c>
      <c r="F1" s="5" t="s">
        <v>1214</v>
      </c>
      <c r="G1" s="2" t="s">
        <v>1580</v>
      </c>
      <c r="H1" s="2" t="s">
        <v>1581</v>
      </c>
      <c r="I1" s="2" t="s">
        <v>1582</v>
      </c>
    </row>
    <row r="2" spans="1:9" ht="33" customHeight="1" x14ac:dyDescent="0.3">
      <c r="A2" s="2" t="s">
        <v>1206</v>
      </c>
      <c r="B2" s="2" t="str">
        <f t="shared" ref="B2:B35" si="0">RIGHT(A2,LEN(A2)-FIND(" ",A2))</f>
        <v>Acquire, Construct, and Manage Assets (10010)</v>
      </c>
      <c r="C2" s="5" t="str">
        <f t="shared" ref="C2:C35" si="1">LEFT(A2,FIND(" ",A2)-1)</f>
        <v>9</v>
      </c>
      <c r="D2" s="2" t="str">
        <f t="shared" ref="D2:D35" si="2">LEFT(B2,FIND("(",B2)-2)</f>
        <v>Acquire, Construct, and Manage Assets</v>
      </c>
      <c r="E2" s="5" t="str">
        <f t="shared" ref="E2:E35" si="3">MID(B2,FIND("(",B2)+1,5)</f>
        <v>10010</v>
      </c>
      <c r="F2" s="2">
        <f t="shared" ref="F2:F35" si="4">INT((LEN(C2)+1)/2)</f>
        <v>1</v>
      </c>
      <c r="G2" s="2">
        <v>1</v>
      </c>
    </row>
    <row r="3" spans="1:9" ht="33" customHeight="1" x14ac:dyDescent="0.3">
      <c r="A3" s="2" t="s">
        <v>894</v>
      </c>
      <c r="B3" s="2" t="str">
        <f t="shared" si="0"/>
        <v>Design and construct/acquire nonproductive assets  (10937)</v>
      </c>
      <c r="C3" s="5" t="str">
        <f t="shared" si="1"/>
        <v>9.1</v>
      </c>
      <c r="D3" s="2" t="str">
        <f t="shared" si="2"/>
        <v xml:space="preserve">Design and construct/acquire nonproductive assets </v>
      </c>
      <c r="E3" s="5" t="str">
        <f t="shared" si="3"/>
        <v>10937</v>
      </c>
      <c r="F3" s="2">
        <f t="shared" si="4"/>
        <v>2</v>
      </c>
      <c r="I3" s="2">
        <v>1</v>
      </c>
    </row>
    <row r="4" spans="1:9" ht="33" customHeight="1" x14ac:dyDescent="0.3">
      <c r="A4" s="2" t="s">
        <v>895</v>
      </c>
      <c r="B4" s="2" t="str">
        <f t="shared" si="0"/>
        <v>Develop property strategy and long-term vision (10941)</v>
      </c>
      <c r="C4" s="5" t="str">
        <f t="shared" si="1"/>
        <v>9.1.1</v>
      </c>
      <c r="D4" s="2" t="str">
        <f t="shared" si="2"/>
        <v>Develop property strategy and long-term vision</v>
      </c>
      <c r="E4" s="5" t="str">
        <f t="shared" si="3"/>
        <v>10941</v>
      </c>
      <c r="F4" s="2">
        <f t="shared" si="4"/>
        <v>3</v>
      </c>
      <c r="H4" s="2">
        <v>1</v>
      </c>
    </row>
    <row r="5" spans="1:9" ht="29.5" customHeight="1" x14ac:dyDescent="0.3">
      <c r="A5" s="2" t="s">
        <v>896</v>
      </c>
      <c r="B5" s="2" t="str">
        <f t="shared" si="0"/>
        <v>Confirm alignment of property requirements with business strategy (10955)</v>
      </c>
      <c r="C5" s="5" t="str">
        <f t="shared" si="1"/>
        <v>9.1.1.1</v>
      </c>
      <c r="D5" s="2" t="str">
        <f t="shared" si="2"/>
        <v>Confirm alignment of property requirements with business strategy</v>
      </c>
      <c r="E5" s="5" t="str">
        <f t="shared" si="3"/>
        <v>10955</v>
      </c>
      <c r="F5" s="2">
        <f t="shared" si="4"/>
        <v>4</v>
      </c>
      <c r="G5" s="2">
        <v>1</v>
      </c>
    </row>
    <row r="6" spans="1:9" ht="33" customHeight="1" x14ac:dyDescent="0.3">
      <c r="A6" s="2" t="s">
        <v>897</v>
      </c>
      <c r="B6" s="2" t="str">
        <f t="shared" si="0"/>
        <v>Assess the external environment (10956)</v>
      </c>
      <c r="C6" s="5" t="str">
        <f t="shared" si="1"/>
        <v>9.1.1.2</v>
      </c>
      <c r="D6" s="2" t="str">
        <f t="shared" si="2"/>
        <v>Assess the external environment</v>
      </c>
      <c r="E6" s="5" t="str">
        <f t="shared" si="3"/>
        <v>10956</v>
      </c>
      <c r="F6" s="2">
        <f t="shared" si="4"/>
        <v>4</v>
      </c>
      <c r="H6" s="2">
        <v>1</v>
      </c>
    </row>
    <row r="7" spans="1:9" ht="33" customHeight="1" x14ac:dyDescent="0.3">
      <c r="A7" s="2" t="s">
        <v>898</v>
      </c>
      <c r="B7" s="2" t="str">
        <f t="shared" si="0"/>
        <v>Make build-or-buy decision (10957)</v>
      </c>
      <c r="C7" s="5" t="str">
        <f t="shared" si="1"/>
        <v>9.1.1.3</v>
      </c>
      <c r="D7" s="2" t="str">
        <f t="shared" si="2"/>
        <v>Make build-or-buy decision</v>
      </c>
      <c r="E7" s="5" t="str">
        <f t="shared" si="3"/>
        <v>10957</v>
      </c>
      <c r="F7" s="2">
        <f t="shared" si="4"/>
        <v>4</v>
      </c>
      <c r="G7" s="2" t="s">
        <v>1571</v>
      </c>
      <c r="H7" s="2">
        <v>1</v>
      </c>
    </row>
    <row r="8" spans="1:9" ht="33" customHeight="1" x14ac:dyDescent="0.3">
      <c r="A8" s="2" t="s">
        <v>899</v>
      </c>
      <c r="B8" s="2" t="str">
        <f t="shared" si="0"/>
        <v>Develop, construct, and modify sites (10942)</v>
      </c>
      <c r="C8" s="5" t="str">
        <f t="shared" si="1"/>
        <v>9.1.2</v>
      </c>
      <c r="D8" s="2" t="str">
        <f t="shared" si="2"/>
        <v>Develop, construct, and modify sites</v>
      </c>
      <c r="E8" s="5" t="str">
        <f t="shared" si="3"/>
        <v>10942</v>
      </c>
      <c r="F8" s="2">
        <f t="shared" si="4"/>
        <v>3</v>
      </c>
      <c r="H8" s="2">
        <v>1</v>
      </c>
    </row>
    <row r="9" spans="1:9" ht="33" customHeight="1" x14ac:dyDescent="0.3">
      <c r="A9" s="2" t="s">
        <v>900</v>
      </c>
      <c r="B9" s="2" t="str">
        <f t="shared" si="0"/>
        <v>Plan facility (10943)</v>
      </c>
      <c r="C9" s="5" t="str">
        <f t="shared" si="1"/>
        <v>9.1.3</v>
      </c>
      <c r="D9" s="2" t="str">
        <f t="shared" si="2"/>
        <v>Plan facility</v>
      </c>
      <c r="E9" s="5" t="str">
        <f t="shared" si="3"/>
        <v>10943</v>
      </c>
      <c r="F9" s="2">
        <f t="shared" si="4"/>
        <v>3</v>
      </c>
      <c r="H9" s="2">
        <v>1</v>
      </c>
    </row>
    <row r="10" spans="1:9" ht="33" customHeight="1" x14ac:dyDescent="0.3">
      <c r="A10" s="2" t="s">
        <v>901</v>
      </c>
      <c r="B10" s="2" t="str">
        <f t="shared" si="0"/>
        <v>Design facility (10958)</v>
      </c>
      <c r="C10" s="5" t="str">
        <f t="shared" si="1"/>
        <v>9.1.3.1</v>
      </c>
      <c r="D10" s="2" t="str">
        <f t="shared" si="2"/>
        <v>Design facility</v>
      </c>
      <c r="E10" s="5" t="str">
        <f t="shared" si="3"/>
        <v>10958</v>
      </c>
      <c r="F10" s="2">
        <f t="shared" si="4"/>
        <v>4</v>
      </c>
      <c r="G10" s="2">
        <v>1</v>
      </c>
    </row>
    <row r="11" spans="1:9" ht="33" customHeight="1" x14ac:dyDescent="0.3">
      <c r="A11" s="2" t="s">
        <v>902</v>
      </c>
      <c r="B11" s="2" t="str">
        <f t="shared" si="0"/>
        <v>Analyze budget (10959)</v>
      </c>
      <c r="C11" s="5" t="str">
        <f t="shared" si="1"/>
        <v>9.1.3.2</v>
      </c>
      <c r="D11" s="2" t="str">
        <f t="shared" si="2"/>
        <v>Analyze budget</v>
      </c>
      <c r="E11" s="5" t="str">
        <f t="shared" si="3"/>
        <v>10959</v>
      </c>
      <c r="F11" s="2">
        <f t="shared" si="4"/>
        <v>4</v>
      </c>
      <c r="G11" s="2">
        <v>1</v>
      </c>
    </row>
    <row r="12" spans="1:9" ht="33" customHeight="1" x14ac:dyDescent="0.3">
      <c r="A12" s="2" t="s">
        <v>903</v>
      </c>
      <c r="B12" s="2" t="str">
        <f t="shared" si="0"/>
        <v>Select property (10960)</v>
      </c>
      <c r="C12" s="5" t="str">
        <f t="shared" si="1"/>
        <v>9.1.3.3</v>
      </c>
      <c r="D12" s="2" t="str">
        <f t="shared" si="2"/>
        <v>Select property</v>
      </c>
      <c r="E12" s="5" t="str">
        <f t="shared" si="3"/>
        <v>10960</v>
      </c>
      <c r="F12" s="2">
        <f t="shared" si="4"/>
        <v>4</v>
      </c>
      <c r="G12" s="2">
        <v>1</v>
      </c>
      <c r="H12" s="2" t="s">
        <v>1571</v>
      </c>
    </row>
    <row r="13" spans="1:9" ht="33" customHeight="1" x14ac:dyDescent="0.3">
      <c r="A13" s="2" t="s">
        <v>904</v>
      </c>
      <c r="B13" s="2" t="str">
        <f t="shared" si="0"/>
        <v>Negotiate terms for facility (10961)</v>
      </c>
      <c r="C13" s="5" t="str">
        <f t="shared" si="1"/>
        <v>9.1.3.4</v>
      </c>
      <c r="D13" s="2" t="str">
        <f t="shared" si="2"/>
        <v>Negotiate terms for facility</v>
      </c>
      <c r="E13" s="5" t="str">
        <f t="shared" si="3"/>
        <v>10961</v>
      </c>
      <c r="F13" s="2">
        <f t="shared" si="4"/>
        <v>4</v>
      </c>
      <c r="H13" s="2">
        <v>1</v>
      </c>
    </row>
    <row r="14" spans="1:9" ht="33" customHeight="1" x14ac:dyDescent="0.3">
      <c r="A14" s="2" t="s">
        <v>905</v>
      </c>
      <c r="B14" s="2" t="str">
        <f t="shared" si="0"/>
        <v>Manage construction or modification to building (10962)</v>
      </c>
      <c r="C14" s="5" t="str">
        <f t="shared" si="1"/>
        <v>9.1.3.5</v>
      </c>
      <c r="D14" s="2" t="str">
        <f t="shared" si="2"/>
        <v>Manage construction or modification to building</v>
      </c>
      <c r="E14" s="5" t="str">
        <f t="shared" si="3"/>
        <v>10962</v>
      </c>
      <c r="F14" s="2">
        <f t="shared" si="4"/>
        <v>4</v>
      </c>
      <c r="H14" s="2">
        <v>1</v>
      </c>
    </row>
    <row r="15" spans="1:9" ht="33" customHeight="1" x14ac:dyDescent="0.3">
      <c r="A15" s="2" t="s">
        <v>906</v>
      </c>
      <c r="B15" s="2" t="str">
        <f t="shared" si="0"/>
        <v>Provide workspace and assets (10944)</v>
      </c>
      <c r="C15" s="5" t="str">
        <f t="shared" si="1"/>
        <v>9.1.4</v>
      </c>
      <c r="D15" s="2" t="str">
        <f t="shared" si="2"/>
        <v>Provide workspace and assets</v>
      </c>
      <c r="E15" s="5" t="str">
        <f t="shared" si="3"/>
        <v>10944</v>
      </c>
      <c r="F15" s="2">
        <f t="shared" si="4"/>
        <v>3</v>
      </c>
      <c r="H15" s="2">
        <v>1</v>
      </c>
    </row>
    <row r="16" spans="1:9" ht="33" customHeight="1" x14ac:dyDescent="0.3">
      <c r="A16" s="2" t="s">
        <v>907</v>
      </c>
      <c r="B16" s="2" t="str">
        <f t="shared" si="0"/>
        <v>Acquire workspace and assets (10963)</v>
      </c>
      <c r="C16" s="5" t="str">
        <f t="shared" si="1"/>
        <v>9.1.4.1</v>
      </c>
      <c r="D16" s="2" t="str">
        <f t="shared" si="2"/>
        <v>Acquire workspace and assets</v>
      </c>
      <c r="E16" s="5" t="str">
        <f t="shared" si="3"/>
        <v>10963</v>
      </c>
      <c r="F16" s="2">
        <f t="shared" si="4"/>
        <v>4</v>
      </c>
      <c r="H16" s="2">
        <v>1</v>
      </c>
    </row>
    <row r="17" spans="1:10" ht="33" customHeight="1" x14ac:dyDescent="0.3">
      <c r="A17" s="2" t="s">
        <v>908</v>
      </c>
      <c r="B17" s="2" t="str">
        <f t="shared" si="0"/>
        <v>Change fit/form/function of workspace and assets (10964)</v>
      </c>
      <c r="C17" s="5" t="str">
        <f t="shared" si="1"/>
        <v>9.1.4.2</v>
      </c>
      <c r="D17" s="2" t="str">
        <f t="shared" si="2"/>
        <v>Change fit/form/function of workspace and assets</v>
      </c>
      <c r="E17" s="5" t="str">
        <f t="shared" si="3"/>
        <v>10964</v>
      </c>
      <c r="F17" s="2">
        <f t="shared" si="4"/>
        <v>4</v>
      </c>
      <c r="H17" s="2">
        <v>1</v>
      </c>
    </row>
    <row r="18" spans="1:10" ht="33" customHeight="1" x14ac:dyDescent="0.3">
      <c r="A18" s="2" t="s">
        <v>909</v>
      </c>
      <c r="B18" s="2" t="str">
        <f t="shared" si="0"/>
        <v>Plan maintenance work (10938)</v>
      </c>
      <c r="C18" s="5" t="str">
        <f t="shared" si="1"/>
        <v>9.2</v>
      </c>
      <c r="D18" s="2" t="str">
        <f t="shared" si="2"/>
        <v>Plan maintenance work</v>
      </c>
      <c r="E18" s="5" t="str">
        <f t="shared" si="3"/>
        <v>10938</v>
      </c>
      <c r="F18" s="2">
        <f t="shared" si="4"/>
        <v>2</v>
      </c>
      <c r="H18" s="2">
        <v>1</v>
      </c>
    </row>
    <row r="19" spans="1:10" ht="33" customHeight="1" x14ac:dyDescent="0.3">
      <c r="A19" s="2" t="s">
        <v>910</v>
      </c>
      <c r="B19" s="2" t="str">
        <f t="shared" si="0"/>
        <v>Perform routine maintenance (16472)</v>
      </c>
      <c r="C19" s="5" t="str">
        <f t="shared" si="1"/>
        <v>9.2.1</v>
      </c>
      <c r="D19" s="2" t="str">
        <f t="shared" si="2"/>
        <v>Perform routine maintenance</v>
      </c>
      <c r="E19" s="5" t="str">
        <f t="shared" si="3"/>
        <v>16472</v>
      </c>
      <c r="F19" s="2">
        <f t="shared" si="4"/>
        <v>3</v>
      </c>
      <c r="I19" s="2">
        <v>1</v>
      </c>
    </row>
    <row r="20" spans="1:10" ht="33" customHeight="1" x14ac:dyDescent="0.3">
      <c r="A20" s="2" t="s">
        <v>911</v>
      </c>
      <c r="B20" s="2" t="str">
        <f t="shared" si="0"/>
        <v>Perform corrective maintenance (16473)</v>
      </c>
      <c r="C20" s="5" t="str">
        <f t="shared" si="1"/>
        <v>9.2.2</v>
      </c>
      <c r="D20" s="2" t="str">
        <f t="shared" si="2"/>
        <v>Perform corrective maintenance</v>
      </c>
      <c r="E20" s="5" t="str">
        <f t="shared" si="3"/>
        <v>16473</v>
      </c>
      <c r="F20" s="2">
        <f t="shared" si="4"/>
        <v>3</v>
      </c>
      <c r="I20" s="2">
        <v>1</v>
      </c>
    </row>
    <row r="21" spans="1:10" ht="33" customHeight="1" x14ac:dyDescent="0.3">
      <c r="A21" s="2" t="s">
        <v>912</v>
      </c>
      <c r="B21" s="2" t="str">
        <f t="shared" si="0"/>
        <v>Overhaul equipment (16474)</v>
      </c>
      <c r="C21" s="5" t="str">
        <f t="shared" si="1"/>
        <v>9.2.3</v>
      </c>
      <c r="D21" s="2" t="str">
        <f t="shared" si="2"/>
        <v>Overhaul equipment</v>
      </c>
      <c r="E21" s="5" t="str">
        <f t="shared" si="3"/>
        <v>16474</v>
      </c>
      <c r="F21" s="2">
        <f t="shared" si="4"/>
        <v>3</v>
      </c>
      <c r="I21" s="2">
        <v>1</v>
      </c>
    </row>
    <row r="22" spans="1:10" ht="33" customHeight="1" x14ac:dyDescent="0.3">
      <c r="A22" s="2" t="s">
        <v>913</v>
      </c>
      <c r="B22" s="2" t="str">
        <f t="shared" si="0"/>
        <v>Manage facilities operations (10949)</v>
      </c>
      <c r="C22" s="5" t="str">
        <f t="shared" si="1"/>
        <v>9.2.4</v>
      </c>
      <c r="D22" s="2" t="str">
        <f t="shared" si="2"/>
        <v>Manage facilities operations</v>
      </c>
      <c r="E22" s="5" t="str">
        <f t="shared" si="3"/>
        <v>10949</v>
      </c>
      <c r="F22" s="2">
        <f t="shared" si="4"/>
        <v>3</v>
      </c>
      <c r="I22" s="2">
        <v>1</v>
      </c>
    </row>
    <row r="23" spans="1:10" ht="33" customHeight="1" x14ac:dyDescent="0.3">
      <c r="A23" s="2" t="s">
        <v>914</v>
      </c>
      <c r="B23" s="2" t="str">
        <f t="shared" si="0"/>
        <v>Relocate people (10965)</v>
      </c>
      <c r="C23" s="5" t="str">
        <f t="shared" si="1"/>
        <v>9.2.4.1</v>
      </c>
      <c r="D23" s="2" t="str">
        <f t="shared" si="2"/>
        <v>Relocate people</v>
      </c>
      <c r="E23" s="5" t="str">
        <f t="shared" si="3"/>
        <v>10965</v>
      </c>
      <c r="F23" s="2">
        <f t="shared" si="4"/>
        <v>4</v>
      </c>
      <c r="H23" s="2">
        <v>1</v>
      </c>
    </row>
    <row r="24" spans="1:10" ht="33" customHeight="1" x14ac:dyDescent="0.3">
      <c r="A24" s="2" t="s">
        <v>915</v>
      </c>
      <c r="B24" s="2" t="str">
        <f t="shared" si="0"/>
        <v>Relocate material and tools (10966)</v>
      </c>
      <c r="C24" s="5" t="str">
        <f t="shared" si="1"/>
        <v>9.2.4.2</v>
      </c>
      <c r="D24" s="2" t="str">
        <f t="shared" si="2"/>
        <v>Relocate material and tools</v>
      </c>
      <c r="E24" s="5" t="str">
        <f t="shared" si="3"/>
        <v>10966</v>
      </c>
      <c r="F24" s="2">
        <f t="shared" si="4"/>
        <v>4</v>
      </c>
      <c r="I24" s="2">
        <v>1</v>
      </c>
    </row>
    <row r="25" spans="1:10" ht="33" customHeight="1" x14ac:dyDescent="0.3">
      <c r="A25" s="2" t="s">
        <v>916</v>
      </c>
      <c r="B25" s="2" t="str">
        <f t="shared" si="0"/>
        <v>Obtain and install assets, equipment, and tools (10939)</v>
      </c>
      <c r="C25" s="5" t="str">
        <f t="shared" si="1"/>
        <v>9.3</v>
      </c>
      <c r="D25" s="2" t="str">
        <f t="shared" si="2"/>
        <v>Obtain and install assets, equipment, and tools</v>
      </c>
      <c r="E25" s="5" t="str">
        <f t="shared" si="3"/>
        <v>10939</v>
      </c>
      <c r="F25" s="2">
        <f t="shared" si="4"/>
        <v>2</v>
      </c>
      <c r="I25" s="2">
        <v>1</v>
      </c>
    </row>
    <row r="26" spans="1:10" ht="33" customHeight="1" x14ac:dyDescent="0.3">
      <c r="A26" s="2" t="s">
        <v>917</v>
      </c>
      <c r="B26" s="2" t="str">
        <f t="shared" si="0"/>
        <v>Develop ongoing maintenance policies for productive assets (10950)</v>
      </c>
      <c r="C26" s="5" t="str">
        <f t="shared" si="1"/>
        <v>9.3.1</v>
      </c>
      <c r="D26" s="2" t="str">
        <f t="shared" si="2"/>
        <v>Develop ongoing maintenance policies for productive assets</v>
      </c>
      <c r="E26" s="5" t="str">
        <f t="shared" si="3"/>
        <v>10950</v>
      </c>
      <c r="F26" s="2">
        <f t="shared" si="4"/>
        <v>3</v>
      </c>
      <c r="I26" s="2">
        <v>1</v>
      </c>
    </row>
    <row r="27" spans="1:10" ht="33" customHeight="1" x14ac:dyDescent="0.3">
      <c r="A27" s="2" t="s">
        <v>918</v>
      </c>
      <c r="B27" s="2" t="str">
        <f t="shared" si="0"/>
        <v>Analyze assets, and predict maintenance requirements (10967)</v>
      </c>
      <c r="C27" s="5" t="str">
        <f t="shared" si="1"/>
        <v>9.3.1.1</v>
      </c>
      <c r="D27" s="2" t="str">
        <f t="shared" si="2"/>
        <v>Analyze assets, and predict maintenance requirements</v>
      </c>
      <c r="E27" s="5" t="str">
        <f t="shared" si="3"/>
        <v>10967</v>
      </c>
      <c r="F27" s="2">
        <f t="shared" si="4"/>
        <v>4</v>
      </c>
      <c r="I27" s="2">
        <v>1</v>
      </c>
      <c r="J27" s="4" t="s">
        <v>1571</v>
      </c>
    </row>
    <row r="28" spans="1:10" ht="33" customHeight="1" x14ac:dyDescent="0.3">
      <c r="A28" s="2" t="s">
        <v>919</v>
      </c>
      <c r="B28" s="2" t="str">
        <f t="shared" si="0"/>
        <v>Develop approach to integrate preventive maintenance into production schedule (10968)</v>
      </c>
      <c r="C28" s="5" t="str">
        <f t="shared" si="1"/>
        <v>9.3.1.2</v>
      </c>
      <c r="D28" s="2" t="str">
        <f t="shared" si="2"/>
        <v>Develop approach to integrate preventive maintenance into production schedule</v>
      </c>
      <c r="E28" s="5" t="str">
        <f t="shared" si="3"/>
        <v>10968</v>
      </c>
      <c r="F28" s="2">
        <f t="shared" si="4"/>
        <v>4</v>
      </c>
      <c r="H28" s="2">
        <v>1</v>
      </c>
      <c r="I28" s="2" t="s">
        <v>1571</v>
      </c>
      <c r="J28" s="4" t="s">
        <v>1571</v>
      </c>
    </row>
    <row r="29" spans="1:10" ht="33" customHeight="1" x14ac:dyDescent="0.3">
      <c r="A29" s="2" t="s">
        <v>920</v>
      </c>
      <c r="B29" s="2" t="str">
        <f t="shared" si="0"/>
        <v>Obtain and install equipment (10951)</v>
      </c>
      <c r="C29" s="5" t="str">
        <f t="shared" si="1"/>
        <v>9.3.2</v>
      </c>
      <c r="D29" s="2" t="str">
        <f t="shared" si="2"/>
        <v>Obtain and install equipment</v>
      </c>
      <c r="E29" s="5" t="str">
        <f t="shared" si="3"/>
        <v>10951</v>
      </c>
      <c r="F29" s="2">
        <f t="shared" si="4"/>
        <v>3</v>
      </c>
      <c r="I29" s="2">
        <v>1</v>
      </c>
      <c r="J29" s="4" t="s">
        <v>1571</v>
      </c>
    </row>
    <row r="30" spans="1:10" ht="33" customHeight="1" x14ac:dyDescent="0.3">
      <c r="A30" s="2" t="s">
        <v>921</v>
      </c>
      <c r="B30" s="2" t="str">
        <f t="shared" si="0"/>
        <v>Design engineering solution for the manufacturing process (10969)</v>
      </c>
      <c r="C30" s="5" t="str">
        <f t="shared" si="1"/>
        <v>9.3.2.1</v>
      </c>
      <c r="D30" s="2" t="str">
        <f t="shared" si="2"/>
        <v>Design engineering solution for the manufacturing process</v>
      </c>
      <c r="E30" s="5" t="str">
        <f t="shared" si="3"/>
        <v>10969</v>
      </c>
      <c r="F30" s="2">
        <f t="shared" si="4"/>
        <v>4</v>
      </c>
      <c r="G30" s="2">
        <v>1</v>
      </c>
    </row>
    <row r="31" spans="1:10" ht="33" customHeight="1" x14ac:dyDescent="0.3">
      <c r="A31" s="2" t="s">
        <v>922</v>
      </c>
      <c r="B31" s="2" t="str">
        <f t="shared" si="0"/>
        <v xml:space="preserve">Install and commission equipment  (10971) </v>
      </c>
      <c r="C31" s="5" t="str">
        <f t="shared" si="1"/>
        <v>9.3.2.2</v>
      </c>
      <c r="D31" s="2" t="str">
        <f t="shared" si="2"/>
        <v xml:space="preserve">Install and commission equipment </v>
      </c>
      <c r="E31" s="5" t="str">
        <f t="shared" si="3"/>
        <v>10971</v>
      </c>
      <c r="F31" s="2">
        <f t="shared" si="4"/>
        <v>4</v>
      </c>
      <c r="I31" s="2">
        <v>1</v>
      </c>
    </row>
    <row r="32" spans="1:10" ht="33" customHeight="1" x14ac:dyDescent="0.3">
      <c r="A32" s="2" t="s">
        <v>923</v>
      </c>
      <c r="B32" s="2" t="str">
        <f t="shared" si="0"/>
        <v>Dispose of productive and nonproductive assets  (10940)</v>
      </c>
      <c r="C32" s="5" t="str">
        <f t="shared" si="1"/>
        <v>9.4</v>
      </c>
      <c r="D32" s="2" t="str">
        <f t="shared" si="2"/>
        <v xml:space="preserve">Dispose of productive and nonproductive assets </v>
      </c>
      <c r="E32" s="5" t="str">
        <f t="shared" si="3"/>
        <v>10940</v>
      </c>
      <c r="F32" s="2">
        <f t="shared" si="4"/>
        <v>2</v>
      </c>
      <c r="I32" s="2">
        <v>1</v>
      </c>
    </row>
    <row r="33" spans="1:9" ht="33" customHeight="1" x14ac:dyDescent="0.3">
      <c r="A33" s="2" t="s">
        <v>924</v>
      </c>
      <c r="B33" s="2" t="str">
        <f t="shared" si="0"/>
        <v>Develop exit strategy (10952)</v>
      </c>
      <c r="C33" s="5" t="str">
        <f t="shared" si="1"/>
        <v>9.4.1</v>
      </c>
      <c r="D33" s="2" t="str">
        <f t="shared" si="2"/>
        <v>Develop exit strategy</v>
      </c>
      <c r="E33" s="5" t="str">
        <f t="shared" si="3"/>
        <v>10952</v>
      </c>
      <c r="F33" s="2">
        <f t="shared" si="4"/>
        <v>3</v>
      </c>
      <c r="H33" s="2">
        <v>1</v>
      </c>
      <c r="I33" s="2" t="s">
        <v>1571</v>
      </c>
    </row>
    <row r="34" spans="1:9" ht="33" customHeight="1" x14ac:dyDescent="0.3">
      <c r="A34" s="2" t="s">
        <v>925</v>
      </c>
      <c r="B34" s="2" t="str">
        <f t="shared" si="0"/>
        <v>Perform sale or trade (10953)</v>
      </c>
      <c r="C34" s="5" t="str">
        <f t="shared" si="1"/>
        <v>9.4.2</v>
      </c>
      <c r="D34" s="2" t="str">
        <f t="shared" si="2"/>
        <v>Perform sale or trade</v>
      </c>
      <c r="E34" s="5" t="str">
        <f t="shared" si="3"/>
        <v>10953</v>
      </c>
      <c r="F34" s="2">
        <f t="shared" si="4"/>
        <v>3</v>
      </c>
      <c r="I34" s="2">
        <v>1</v>
      </c>
    </row>
    <row r="35" spans="1:9" ht="33" customHeight="1" x14ac:dyDescent="0.3">
      <c r="A35" s="2" t="s">
        <v>926</v>
      </c>
      <c r="B35" s="2" t="str">
        <f t="shared" si="0"/>
        <v>Perform abandonment (10954)</v>
      </c>
      <c r="C35" s="5" t="str">
        <f t="shared" si="1"/>
        <v>9.4.3</v>
      </c>
      <c r="D35" s="2" t="str">
        <f t="shared" si="2"/>
        <v>Perform abandonment</v>
      </c>
      <c r="E35" s="5" t="str">
        <f t="shared" si="3"/>
        <v>10954</v>
      </c>
      <c r="F35" s="2">
        <f t="shared" si="4"/>
        <v>3</v>
      </c>
      <c r="I35" s="2">
        <v>1</v>
      </c>
    </row>
    <row r="36" spans="1:9" ht="33" customHeight="1" x14ac:dyDescent="0.3">
      <c r="G36" s="2">
        <f t="shared" ref="G36:H36" si="5">SUM(G2:G35)</f>
        <v>6</v>
      </c>
      <c r="H36" s="2">
        <f t="shared" si="5"/>
        <v>14</v>
      </c>
      <c r="I36" s="2">
        <f>SUM(I2:I35)</f>
        <v>14</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sqref="A1:I55"/>
    </sheetView>
  </sheetViews>
  <sheetFormatPr defaultRowHeight="14" x14ac:dyDescent="0.3"/>
  <cols>
    <col min="1" max="1" width="40.453125" style="2" customWidth="1"/>
    <col min="2" max="2" width="26.1796875" style="4" hidden="1" customWidth="1"/>
    <col min="3" max="3" width="9.90625" style="5" hidden="1" customWidth="1"/>
    <col min="4" max="4" width="35.08984375" style="4" hidden="1" customWidth="1"/>
    <col min="5" max="5" width="10.453125" style="6" hidden="1" customWidth="1"/>
    <col min="6" max="6" width="9.6328125" style="6" hidden="1" customWidth="1"/>
    <col min="7" max="7" width="8.7265625" style="4" customWidth="1"/>
    <col min="8" max="8" width="6" style="4" customWidth="1"/>
    <col min="9" max="9" width="7" style="4" customWidth="1"/>
    <col min="10" max="16384" width="8.7265625" style="4"/>
  </cols>
  <sheetData>
    <row r="1" spans="1:9" ht="70" x14ac:dyDescent="0.3">
      <c r="A1" s="2" t="s">
        <v>1576</v>
      </c>
      <c r="B1" s="2" t="s">
        <v>1572</v>
      </c>
      <c r="C1" s="5" t="s">
        <v>1575</v>
      </c>
      <c r="D1" s="4" t="s">
        <v>1574</v>
      </c>
      <c r="E1" s="6" t="s">
        <v>1573</v>
      </c>
      <c r="F1" s="5" t="s">
        <v>1214</v>
      </c>
      <c r="G1" s="2" t="s">
        <v>1580</v>
      </c>
      <c r="H1" s="2" t="s">
        <v>1581</v>
      </c>
      <c r="I1" s="2" t="s">
        <v>1582</v>
      </c>
    </row>
    <row r="2" spans="1:9" ht="28" x14ac:dyDescent="0.3">
      <c r="A2" s="2" t="s">
        <v>1207</v>
      </c>
      <c r="B2" s="4" t="str">
        <f t="shared" ref="B2:B54" si="0">RIGHT(A2,LEN(A2)-FIND(" ",A2))</f>
        <v>Manage Enterprise Risk, Compliance, Remediation and Resiliency (16437)</v>
      </c>
      <c r="C2" s="5" t="str">
        <f t="shared" ref="C2:C54" si="1">LEFT(A2,FIND(" ",A2)-1)</f>
        <v>10</v>
      </c>
      <c r="D2" s="4" t="str">
        <f t="shared" ref="D2:D54" si="2">LEFT(B2,FIND("(",B2)-2)</f>
        <v>Manage Enterprise Risk, Compliance, Remediation and Resiliency</v>
      </c>
      <c r="E2" s="6" t="str">
        <f t="shared" ref="E2:E54" si="3">MID(B2,FIND("(",B2)+1,5)</f>
        <v>16437</v>
      </c>
      <c r="F2" s="6">
        <f>INT(LEN(C2)/2)</f>
        <v>1</v>
      </c>
      <c r="G2" s="4">
        <v>1</v>
      </c>
    </row>
    <row r="3" spans="1:9" x14ac:dyDescent="0.3">
      <c r="A3" s="2" t="s">
        <v>927</v>
      </c>
      <c r="B3" s="4" t="str">
        <f t="shared" si="0"/>
        <v>Manage enterprise risk (17060)</v>
      </c>
      <c r="C3" s="5" t="str">
        <f t="shared" si="1"/>
        <v>10.1</v>
      </c>
      <c r="D3" s="4" t="str">
        <f t="shared" si="2"/>
        <v>Manage enterprise risk</v>
      </c>
      <c r="E3" s="6" t="str">
        <f t="shared" si="3"/>
        <v>17060</v>
      </c>
      <c r="F3" s="6">
        <f t="shared" ref="F3:F54" si="4">INT(LEN(C3)/2)</f>
        <v>2</v>
      </c>
      <c r="H3" s="4">
        <v>1</v>
      </c>
    </row>
    <row r="4" spans="1:9" ht="28" x14ac:dyDescent="0.3">
      <c r="A4" s="2" t="s">
        <v>928</v>
      </c>
      <c r="B4" s="4" t="str">
        <f t="shared" si="0"/>
        <v>Establish the enterprise risk framework and policies (16439)</v>
      </c>
      <c r="C4" s="5" t="str">
        <f t="shared" si="1"/>
        <v>10.1.1</v>
      </c>
      <c r="D4" s="4" t="str">
        <f t="shared" si="2"/>
        <v>Establish the enterprise risk framework and policies</v>
      </c>
      <c r="E4" s="6" t="str">
        <f t="shared" si="3"/>
        <v>16439</v>
      </c>
      <c r="F4" s="6">
        <f t="shared" si="4"/>
        <v>3</v>
      </c>
      <c r="H4" s="4">
        <v>1</v>
      </c>
    </row>
    <row r="5" spans="1:9" ht="28" x14ac:dyDescent="0.3">
      <c r="A5" s="2" t="s">
        <v>929</v>
      </c>
      <c r="B5" s="4" t="str">
        <f t="shared" si="0"/>
        <v>Determine risk tolerance for organization (16440)</v>
      </c>
      <c r="C5" s="5" t="str">
        <f t="shared" si="1"/>
        <v>10.1.1.1</v>
      </c>
      <c r="D5" s="4" t="str">
        <f t="shared" si="2"/>
        <v>Determine risk tolerance for organization</v>
      </c>
      <c r="E5" s="6" t="str">
        <f t="shared" si="3"/>
        <v>16440</v>
      </c>
      <c r="F5" s="6">
        <f t="shared" si="4"/>
        <v>4</v>
      </c>
      <c r="G5" s="4">
        <v>1</v>
      </c>
    </row>
    <row r="6" spans="1:9" ht="28" x14ac:dyDescent="0.3">
      <c r="A6" s="2" t="s">
        <v>930</v>
      </c>
      <c r="B6" s="4" t="str">
        <f t="shared" si="0"/>
        <v>Develop and maintain enterprise risk policies and procedures (16441)</v>
      </c>
      <c r="C6" s="5" t="str">
        <f t="shared" si="1"/>
        <v>10.1.1.2</v>
      </c>
      <c r="D6" s="4" t="str">
        <f t="shared" si="2"/>
        <v>Develop and maintain enterprise risk policies and procedures</v>
      </c>
      <c r="E6" s="6" t="str">
        <f t="shared" si="3"/>
        <v>16441</v>
      </c>
      <c r="F6" s="6">
        <f t="shared" si="4"/>
        <v>4</v>
      </c>
      <c r="H6" s="4">
        <v>1</v>
      </c>
    </row>
    <row r="7" spans="1:9" ht="28" x14ac:dyDescent="0.3">
      <c r="A7" s="2" t="s">
        <v>931</v>
      </c>
      <c r="B7" s="4" t="str">
        <f t="shared" si="0"/>
        <v>Identify and implement enterprise risk management tools (16442)</v>
      </c>
      <c r="C7" s="5" t="str">
        <f t="shared" si="1"/>
        <v>10.1.1.3</v>
      </c>
      <c r="D7" s="4" t="str">
        <f t="shared" si="2"/>
        <v>Identify and implement enterprise risk management tools</v>
      </c>
      <c r="E7" s="6" t="str">
        <f t="shared" si="3"/>
        <v>16442</v>
      </c>
      <c r="F7" s="6">
        <f t="shared" si="4"/>
        <v>4</v>
      </c>
      <c r="H7" s="4">
        <v>1</v>
      </c>
    </row>
    <row r="8" spans="1:9" ht="28" x14ac:dyDescent="0.3">
      <c r="A8" s="2" t="s">
        <v>932</v>
      </c>
      <c r="B8" s="4" t="str">
        <f t="shared" si="0"/>
        <v>Coordinate the sharing of risk knowledge across the organization  (16443)</v>
      </c>
      <c r="C8" s="5" t="str">
        <f t="shared" si="1"/>
        <v>10.1.1.4</v>
      </c>
      <c r="D8" s="4" t="str">
        <f t="shared" si="2"/>
        <v xml:space="preserve">Coordinate the sharing of risk knowledge across the organization </v>
      </c>
      <c r="E8" s="6" t="str">
        <f t="shared" si="3"/>
        <v>16443</v>
      </c>
      <c r="F8" s="6">
        <f t="shared" si="4"/>
        <v>4</v>
      </c>
      <c r="H8" s="4">
        <v>1</v>
      </c>
    </row>
    <row r="9" spans="1:9" ht="28" x14ac:dyDescent="0.3">
      <c r="A9" s="2" t="s">
        <v>933</v>
      </c>
      <c r="B9" s="4" t="str">
        <f t="shared" si="0"/>
        <v>Prepare and report enterprise risk to executive management and board (16444)</v>
      </c>
      <c r="C9" s="5" t="str">
        <f t="shared" si="1"/>
        <v>10.1.1.5</v>
      </c>
      <c r="D9" s="4" t="str">
        <f t="shared" si="2"/>
        <v>Prepare and report enterprise risk to executive management and board</v>
      </c>
      <c r="E9" s="6" t="str">
        <f t="shared" si="3"/>
        <v>16444</v>
      </c>
      <c r="F9" s="6">
        <f t="shared" si="4"/>
        <v>4</v>
      </c>
      <c r="G9" s="4">
        <v>1</v>
      </c>
    </row>
    <row r="10" spans="1:9" ht="28" x14ac:dyDescent="0.3">
      <c r="A10" s="2" t="s">
        <v>934</v>
      </c>
      <c r="B10" s="4" t="str">
        <f t="shared" si="0"/>
        <v>Oversee and coordinate enterprise risk management activities (16445)</v>
      </c>
      <c r="C10" s="5" t="str">
        <f t="shared" si="1"/>
        <v>10.1.2</v>
      </c>
      <c r="D10" s="4" t="str">
        <f t="shared" si="2"/>
        <v>Oversee and coordinate enterprise risk management activities</v>
      </c>
      <c r="E10" s="6" t="str">
        <f t="shared" si="3"/>
        <v>16445</v>
      </c>
      <c r="F10" s="6">
        <f t="shared" si="4"/>
        <v>3</v>
      </c>
      <c r="I10" s="4">
        <v>1</v>
      </c>
    </row>
    <row r="11" spans="1:9" x14ac:dyDescent="0.3">
      <c r="A11" s="2" t="s">
        <v>935</v>
      </c>
      <c r="B11" s="4" t="str">
        <f t="shared" si="0"/>
        <v>Identify enterprise level risks (16446)</v>
      </c>
      <c r="C11" s="5" t="str">
        <f t="shared" si="1"/>
        <v>10.1.2.1</v>
      </c>
      <c r="D11" s="4" t="str">
        <f t="shared" si="2"/>
        <v>Identify enterprise level risks</v>
      </c>
      <c r="E11" s="6" t="str">
        <f t="shared" si="3"/>
        <v>16446</v>
      </c>
      <c r="F11" s="6">
        <f t="shared" si="4"/>
        <v>4</v>
      </c>
      <c r="I11" s="4">
        <v>1</v>
      </c>
    </row>
    <row r="12" spans="1:9" ht="28" x14ac:dyDescent="0.3">
      <c r="A12" s="2" t="s">
        <v>936</v>
      </c>
      <c r="B12" s="4" t="str">
        <f t="shared" si="0"/>
        <v>Assess risks to determine which to mitigate (16447)</v>
      </c>
      <c r="C12" s="5" t="str">
        <f t="shared" si="1"/>
        <v>10.1.2.2</v>
      </c>
      <c r="D12" s="4" t="str">
        <f t="shared" si="2"/>
        <v>Assess risks to determine which to mitigate</v>
      </c>
      <c r="E12" s="6" t="str">
        <f t="shared" si="3"/>
        <v>16447</v>
      </c>
      <c r="F12" s="6">
        <f t="shared" si="4"/>
        <v>4</v>
      </c>
      <c r="G12" s="4">
        <v>1</v>
      </c>
    </row>
    <row r="13" spans="1:9" ht="42" x14ac:dyDescent="0.3">
      <c r="A13" s="2" t="s">
        <v>937</v>
      </c>
      <c r="B13" s="4" t="str">
        <f t="shared" si="0"/>
        <v>Develop risk mitigation and management strategy, and integrate with existing performance management processes (16448)</v>
      </c>
      <c r="C13" s="5" t="str">
        <f t="shared" si="1"/>
        <v>10.1.2.3</v>
      </c>
      <c r="D13" s="4" t="str">
        <f t="shared" si="2"/>
        <v>Develop risk mitigation and management strategy, and integrate with existing performance management processes</v>
      </c>
      <c r="E13" s="6" t="str">
        <f t="shared" si="3"/>
        <v>16448</v>
      </c>
      <c r="F13" s="6">
        <f t="shared" si="4"/>
        <v>4</v>
      </c>
      <c r="H13" s="4">
        <v>1</v>
      </c>
    </row>
    <row r="14" spans="1:9" ht="28" x14ac:dyDescent="0.3">
      <c r="A14" s="2" t="s">
        <v>938</v>
      </c>
      <c r="B14" s="4" t="str">
        <f t="shared" si="0"/>
        <v>Verify business unit and functional risk mitigation plans are implemented  (16449)</v>
      </c>
      <c r="C14" s="5" t="str">
        <f t="shared" si="1"/>
        <v>10.1.2.4</v>
      </c>
      <c r="D14" s="4" t="str">
        <f t="shared" si="2"/>
        <v xml:space="preserve">Verify business unit and functional risk mitigation plans are implemented </v>
      </c>
      <c r="E14" s="6" t="str">
        <f t="shared" si="3"/>
        <v>16449</v>
      </c>
      <c r="F14" s="6">
        <f>INT(LEN(C14)/2)</f>
        <v>4</v>
      </c>
      <c r="G14" s="4" t="s">
        <v>1571</v>
      </c>
      <c r="H14" s="4">
        <v>1</v>
      </c>
    </row>
    <row r="15" spans="1:9" ht="28" x14ac:dyDescent="0.3">
      <c r="A15" s="2" t="s">
        <v>939</v>
      </c>
      <c r="B15" s="4" t="str">
        <f t="shared" si="0"/>
        <v>Ensure risks and risk mitigation actions are monitored (16450)</v>
      </c>
      <c r="C15" s="5" t="str">
        <f t="shared" si="1"/>
        <v>10.1.2.5</v>
      </c>
      <c r="D15" s="4" t="str">
        <f t="shared" si="2"/>
        <v>Ensure risks and risk mitigation actions are monitored</v>
      </c>
      <c r="E15" s="6" t="str">
        <f t="shared" si="3"/>
        <v>16450</v>
      </c>
      <c r="F15" s="6">
        <f t="shared" si="4"/>
        <v>4</v>
      </c>
      <c r="I15" s="4">
        <v>1</v>
      </c>
    </row>
    <row r="16" spans="1:9" x14ac:dyDescent="0.3">
      <c r="A16" s="2" t="s">
        <v>940</v>
      </c>
      <c r="B16" s="4" t="str">
        <f t="shared" si="0"/>
        <v>Report on risk activities (16451)</v>
      </c>
      <c r="C16" s="5" t="str">
        <f t="shared" si="1"/>
        <v>10.1.2.6</v>
      </c>
      <c r="D16" s="4" t="str">
        <f t="shared" si="2"/>
        <v>Report on risk activities</v>
      </c>
      <c r="E16" s="6" t="str">
        <f t="shared" si="3"/>
        <v>16451</v>
      </c>
      <c r="F16" s="6">
        <f t="shared" si="4"/>
        <v>4</v>
      </c>
      <c r="H16" s="4">
        <v>1</v>
      </c>
    </row>
    <row r="17" spans="1:9" ht="28" x14ac:dyDescent="0.3">
      <c r="A17" s="2" t="s">
        <v>941</v>
      </c>
      <c r="B17" s="4" t="str">
        <f t="shared" si="0"/>
        <v>Coordinate business unit and functional risk management activities (16452)</v>
      </c>
      <c r="C17" s="5" t="str">
        <f t="shared" si="1"/>
        <v>10.1.3</v>
      </c>
      <c r="D17" s="4" t="str">
        <f t="shared" si="2"/>
        <v>Coordinate business unit and functional risk management activities</v>
      </c>
      <c r="E17" s="6" t="str">
        <f t="shared" si="3"/>
        <v>16452</v>
      </c>
      <c r="F17" s="6">
        <f t="shared" si="4"/>
        <v>3</v>
      </c>
      <c r="I17" s="4">
        <v>1</v>
      </c>
    </row>
    <row r="18" spans="1:9" ht="42" x14ac:dyDescent="0.3">
      <c r="A18" s="2" t="s">
        <v>942</v>
      </c>
      <c r="B18" s="4" t="str">
        <f t="shared" si="0"/>
        <v>Ensure that each business unit/ function follows the enterprise risk management process (16453)</v>
      </c>
      <c r="C18" s="5" t="str">
        <f t="shared" si="1"/>
        <v>10.1.3.1</v>
      </c>
      <c r="D18" s="4" t="str">
        <f t="shared" si="2"/>
        <v>Ensure that each business unit/ function follows the enterprise risk management process</v>
      </c>
      <c r="E18" s="6" t="str">
        <f t="shared" si="3"/>
        <v>16453</v>
      </c>
      <c r="F18" s="6">
        <f t="shared" si="4"/>
        <v>4</v>
      </c>
      <c r="H18" s="4">
        <v>1</v>
      </c>
    </row>
    <row r="19" spans="1:9" ht="28" x14ac:dyDescent="0.3">
      <c r="A19" s="2" t="s">
        <v>943</v>
      </c>
      <c r="B19" s="4" t="str">
        <f t="shared" si="0"/>
        <v>Ensure that each business unit/ function follows the enterprise risk reporting process (16454)</v>
      </c>
      <c r="C19" s="5" t="str">
        <f t="shared" si="1"/>
        <v>10.1.3.2</v>
      </c>
      <c r="D19" s="4" t="str">
        <f t="shared" si="2"/>
        <v>Ensure that each business unit/ function follows the enterprise risk reporting process</v>
      </c>
      <c r="E19" s="6" t="str">
        <f t="shared" si="3"/>
        <v>16454</v>
      </c>
      <c r="F19" s="6">
        <f t="shared" si="4"/>
        <v>4</v>
      </c>
      <c r="H19" s="4">
        <v>1</v>
      </c>
    </row>
    <row r="20" spans="1:9" ht="28" x14ac:dyDescent="0.3">
      <c r="A20" s="2" t="s">
        <v>944</v>
      </c>
      <c r="B20" s="4" t="str">
        <f t="shared" si="0"/>
        <v>Manage business unit and function risk (17462)</v>
      </c>
      <c r="C20" s="5" t="str">
        <f t="shared" si="1"/>
        <v>10.1.4</v>
      </c>
      <c r="D20" s="4" t="str">
        <f t="shared" si="2"/>
        <v>Manage business unit and function risk</v>
      </c>
      <c r="E20" s="6" t="str">
        <f t="shared" si="3"/>
        <v>17462</v>
      </c>
      <c r="F20" s="6">
        <f t="shared" si="4"/>
        <v>3</v>
      </c>
      <c r="H20" s="4">
        <v>1</v>
      </c>
      <c r="I20" s="4" t="s">
        <v>1571</v>
      </c>
    </row>
    <row r="21" spans="1:9" x14ac:dyDescent="0.3">
      <c r="A21" s="2" t="s">
        <v>945</v>
      </c>
      <c r="B21" s="4" t="str">
        <f t="shared" si="0"/>
        <v>Identify risks (16456)</v>
      </c>
      <c r="C21" s="5" t="str">
        <f t="shared" si="1"/>
        <v>10.1.4.1</v>
      </c>
      <c r="D21" s="4" t="str">
        <f t="shared" si="2"/>
        <v>Identify risks</v>
      </c>
      <c r="E21" s="6" t="str">
        <f t="shared" si="3"/>
        <v>16456</v>
      </c>
      <c r="F21" s="6">
        <f t="shared" si="4"/>
        <v>4</v>
      </c>
      <c r="G21" s="4">
        <v>1</v>
      </c>
      <c r="H21" s="4">
        <v>1</v>
      </c>
      <c r="I21" s="4">
        <v>1</v>
      </c>
    </row>
    <row r="22" spans="1:9" ht="28" x14ac:dyDescent="0.3">
      <c r="A22" s="2" t="s">
        <v>946</v>
      </c>
      <c r="B22" s="4" t="str">
        <f t="shared" si="0"/>
        <v>Assess risks using enterprise risk framework policies and procedures  (16457)</v>
      </c>
      <c r="C22" s="5" t="str">
        <f t="shared" si="1"/>
        <v>10.1.4.2</v>
      </c>
      <c r="D22" s="4" t="str">
        <f t="shared" si="2"/>
        <v xml:space="preserve">Assess risks using enterprise risk framework policies and procedures </v>
      </c>
      <c r="E22" s="6" t="str">
        <f t="shared" si="3"/>
        <v>16457</v>
      </c>
      <c r="F22" s="6">
        <f t="shared" si="4"/>
        <v>4</v>
      </c>
      <c r="G22" s="4">
        <v>1</v>
      </c>
    </row>
    <row r="23" spans="1:9" x14ac:dyDescent="0.3">
      <c r="A23" s="2" t="s">
        <v>947</v>
      </c>
      <c r="B23" s="4" t="str">
        <f t="shared" si="0"/>
        <v>Develop mitigation plans for risks  (16458)</v>
      </c>
      <c r="C23" s="5" t="str">
        <f t="shared" si="1"/>
        <v>10.1.4.3</v>
      </c>
      <c r="D23" s="4" t="str">
        <f t="shared" si="2"/>
        <v xml:space="preserve">Develop mitigation plans for risks </v>
      </c>
      <c r="E23" s="6" t="str">
        <f t="shared" si="3"/>
        <v>16458</v>
      </c>
      <c r="F23" s="6">
        <f t="shared" si="4"/>
        <v>4</v>
      </c>
      <c r="H23" s="4">
        <v>1</v>
      </c>
    </row>
    <row r="24" spans="1:9" x14ac:dyDescent="0.3">
      <c r="A24" s="2" t="s">
        <v>948</v>
      </c>
      <c r="B24" s="4" t="str">
        <f t="shared" si="0"/>
        <v>Implement mitigation plans for risks  (16459)</v>
      </c>
      <c r="C24" s="5" t="str">
        <f t="shared" si="1"/>
        <v>10.1.4.4</v>
      </c>
      <c r="D24" s="4" t="str">
        <f t="shared" si="2"/>
        <v xml:space="preserve">Implement mitigation plans for risks </v>
      </c>
      <c r="E24" s="6" t="str">
        <f t="shared" si="3"/>
        <v>16459</v>
      </c>
      <c r="F24" s="6">
        <f t="shared" si="4"/>
        <v>4</v>
      </c>
      <c r="H24" s="4">
        <v>1</v>
      </c>
    </row>
    <row r="25" spans="1:9" x14ac:dyDescent="0.3">
      <c r="A25" s="2" t="s">
        <v>949</v>
      </c>
      <c r="B25" s="4" t="str">
        <f t="shared" si="0"/>
        <v>Monitor risks (16460)</v>
      </c>
      <c r="C25" s="5" t="str">
        <f t="shared" si="1"/>
        <v>10.1.4.5</v>
      </c>
      <c r="D25" s="4" t="str">
        <f t="shared" si="2"/>
        <v>Monitor risks</v>
      </c>
      <c r="E25" s="6" t="str">
        <f t="shared" si="3"/>
        <v>16460</v>
      </c>
      <c r="F25" s="6">
        <f t="shared" si="4"/>
        <v>4</v>
      </c>
      <c r="G25" s="4">
        <v>1</v>
      </c>
      <c r="H25" s="4" t="s">
        <v>1571</v>
      </c>
    </row>
    <row r="26" spans="1:9" ht="28" x14ac:dyDescent="0.3">
      <c r="A26" s="2" t="s">
        <v>950</v>
      </c>
      <c r="B26" s="4" t="str">
        <f t="shared" si="0"/>
        <v>Analyze risk activities and update plans (16461)</v>
      </c>
      <c r="C26" s="5" t="str">
        <f t="shared" si="1"/>
        <v>10.1.4.6</v>
      </c>
      <c r="D26" s="4" t="str">
        <f t="shared" si="2"/>
        <v>Analyze risk activities and update plans</v>
      </c>
      <c r="E26" s="6" t="str">
        <f t="shared" si="3"/>
        <v>16461</v>
      </c>
      <c r="F26" s="6">
        <f t="shared" si="4"/>
        <v>4</v>
      </c>
      <c r="H26" s="4">
        <v>1</v>
      </c>
    </row>
    <row r="27" spans="1:9" x14ac:dyDescent="0.3">
      <c r="A27" s="2" t="s">
        <v>951</v>
      </c>
      <c r="B27" s="4" t="str">
        <f t="shared" si="0"/>
        <v>Report on risk activities (16462)</v>
      </c>
      <c r="C27" s="5" t="str">
        <f t="shared" si="1"/>
        <v>10.1.4.7</v>
      </c>
      <c r="D27" s="4" t="str">
        <f t="shared" si="2"/>
        <v>Report on risk activities</v>
      </c>
      <c r="E27" s="6" t="str">
        <f t="shared" si="3"/>
        <v>16462</v>
      </c>
      <c r="F27" s="6">
        <f t="shared" si="4"/>
        <v>4</v>
      </c>
      <c r="G27" s="4">
        <v>1</v>
      </c>
    </row>
    <row r="28" spans="1:9" x14ac:dyDescent="0.3">
      <c r="A28" s="2" t="s">
        <v>952</v>
      </c>
      <c r="B28" s="4" t="str">
        <f t="shared" si="0"/>
        <v>Manage compliance (17467)</v>
      </c>
      <c r="C28" s="5" t="str">
        <f t="shared" si="1"/>
        <v>10.2</v>
      </c>
      <c r="D28" s="4" t="str">
        <f t="shared" si="2"/>
        <v>Manage compliance</v>
      </c>
      <c r="E28" s="6" t="str">
        <f t="shared" si="3"/>
        <v>17467</v>
      </c>
      <c r="F28" s="6">
        <f t="shared" si="4"/>
        <v>2</v>
      </c>
      <c r="G28" s="4">
        <v>1</v>
      </c>
    </row>
    <row r="29" spans="1:9" ht="28" x14ac:dyDescent="0.3">
      <c r="A29" s="2" t="s">
        <v>953</v>
      </c>
      <c r="B29" s="4" t="str">
        <f t="shared" si="0"/>
        <v>Establish compliance framework and policies  (17468)</v>
      </c>
      <c r="C29" s="5" t="str">
        <f t="shared" si="1"/>
        <v>10.2.1</v>
      </c>
      <c r="D29" s="4" t="str">
        <f t="shared" si="2"/>
        <v xml:space="preserve">Establish compliance framework and policies </v>
      </c>
      <c r="E29" s="6" t="str">
        <f t="shared" si="3"/>
        <v>17468</v>
      </c>
      <c r="F29" s="6">
        <f t="shared" si="4"/>
        <v>3</v>
      </c>
      <c r="H29" s="4">
        <v>1</v>
      </c>
    </row>
    <row r="30" spans="1:9" ht="28" x14ac:dyDescent="0.3">
      <c r="A30" s="2" t="s">
        <v>954</v>
      </c>
      <c r="B30" s="4" t="str">
        <f t="shared" si="0"/>
        <v>Develop enterprise compliance policies and procedures (17469)</v>
      </c>
      <c r="C30" s="5" t="str">
        <f t="shared" si="1"/>
        <v>10.2.1.1</v>
      </c>
      <c r="D30" s="4" t="str">
        <f t="shared" si="2"/>
        <v>Develop enterprise compliance policies and procedures</v>
      </c>
      <c r="E30" s="6" t="str">
        <f t="shared" si="3"/>
        <v>17469</v>
      </c>
      <c r="F30" s="6">
        <f t="shared" si="4"/>
        <v>4</v>
      </c>
      <c r="H30" s="4">
        <v>1</v>
      </c>
    </row>
    <row r="31" spans="1:9" ht="28" x14ac:dyDescent="0.3">
      <c r="A31" s="2" t="s">
        <v>955</v>
      </c>
      <c r="B31" s="4" t="str">
        <f t="shared" si="0"/>
        <v>Implement enterprise compliance activities (17470)</v>
      </c>
      <c r="C31" s="5" t="str">
        <f t="shared" si="1"/>
        <v>10.2.1.2</v>
      </c>
      <c r="D31" s="4" t="str">
        <f t="shared" si="2"/>
        <v>Implement enterprise compliance activities</v>
      </c>
      <c r="E31" s="6" t="str">
        <f t="shared" si="3"/>
        <v>17470</v>
      </c>
      <c r="F31" s="6">
        <f t="shared" si="4"/>
        <v>4</v>
      </c>
      <c r="H31" s="4">
        <v>1</v>
      </c>
    </row>
    <row r="32" spans="1:9" x14ac:dyDescent="0.3">
      <c r="A32" s="2" t="s">
        <v>956</v>
      </c>
      <c r="B32" s="4" t="str">
        <f t="shared" si="0"/>
        <v>Manage internal audits (14133)</v>
      </c>
      <c r="C32" s="5" t="str">
        <f t="shared" si="1"/>
        <v>10.2.1.3</v>
      </c>
      <c r="D32" s="4" t="str">
        <f t="shared" si="2"/>
        <v>Manage internal audits</v>
      </c>
      <c r="E32" s="6" t="str">
        <f t="shared" si="3"/>
        <v>14133</v>
      </c>
      <c r="F32" s="6">
        <f t="shared" si="4"/>
        <v>4</v>
      </c>
      <c r="G32" s="4">
        <v>1</v>
      </c>
    </row>
    <row r="33" spans="1:9" ht="28" x14ac:dyDescent="0.3">
      <c r="A33" s="2" t="s">
        <v>957</v>
      </c>
      <c r="B33" s="4" t="str">
        <f t="shared" si="0"/>
        <v>Maintain controls-related technologies and tools (14137)</v>
      </c>
      <c r="C33" s="5" t="str">
        <f t="shared" si="1"/>
        <v>10.2.1.4</v>
      </c>
      <c r="D33" s="4" t="str">
        <f t="shared" si="2"/>
        <v>Maintain controls-related technologies and tools</v>
      </c>
      <c r="E33" s="6" t="str">
        <f t="shared" si="3"/>
        <v>14137</v>
      </c>
      <c r="F33" s="6">
        <f t="shared" si="4"/>
        <v>4</v>
      </c>
      <c r="I33" s="4">
        <v>1</v>
      </c>
    </row>
    <row r="34" spans="1:9" x14ac:dyDescent="0.3">
      <c r="A34" s="2" t="s">
        <v>958</v>
      </c>
      <c r="B34" s="4" t="str">
        <f t="shared" si="0"/>
        <v>Manage regulatory compliance (16463)</v>
      </c>
      <c r="C34" s="5" t="str">
        <f t="shared" si="1"/>
        <v>10.2.2</v>
      </c>
      <c r="D34" s="4" t="str">
        <f t="shared" si="2"/>
        <v>Manage regulatory compliance</v>
      </c>
      <c r="E34" s="6" t="str">
        <f t="shared" si="3"/>
        <v>16463</v>
      </c>
      <c r="F34" s="6">
        <f t="shared" si="4"/>
        <v>3</v>
      </c>
      <c r="G34" s="4">
        <v>1</v>
      </c>
    </row>
    <row r="35" spans="1:9" ht="28" x14ac:dyDescent="0.3">
      <c r="A35" s="2" t="s">
        <v>959</v>
      </c>
      <c r="B35" s="4" t="str">
        <f t="shared" si="0"/>
        <v>Develop regulatory compliance procedures (16464)</v>
      </c>
      <c r="C35" s="5" t="str">
        <f t="shared" si="1"/>
        <v>10.2.2.1</v>
      </c>
      <c r="D35" s="4" t="str">
        <f t="shared" si="2"/>
        <v>Develop regulatory compliance procedures</v>
      </c>
      <c r="E35" s="6" t="str">
        <f t="shared" si="3"/>
        <v>16464</v>
      </c>
      <c r="F35" s="6">
        <f t="shared" si="4"/>
        <v>4</v>
      </c>
      <c r="H35" s="4">
        <v>1</v>
      </c>
    </row>
    <row r="36" spans="1:9" ht="28" x14ac:dyDescent="0.3">
      <c r="A36" s="2" t="s">
        <v>960</v>
      </c>
      <c r="B36" s="4" t="str">
        <f t="shared" si="0"/>
        <v>Identify applicable regulatory requirements (16465)</v>
      </c>
      <c r="C36" s="5" t="str">
        <f t="shared" si="1"/>
        <v>10.2.2.2</v>
      </c>
      <c r="D36" s="4" t="str">
        <f t="shared" si="2"/>
        <v>Identify applicable regulatory requirements</v>
      </c>
      <c r="E36" s="6" t="str">
        <f t="shared" si="3"/>
        <v>16465</v>
      </c>
      <c r="F36" s="6">
        <f t="shared" si="4"/>
        <v>4</v>
      </c>
      <c r="G36" s="4">
        <v>1</v>
      </c>
    </row>
    <row r="37" spans="1:9" ht="28" x14ac:dyDescent="0.3">
      <c r="A37" s="2" t="s">
        <v>961</v>
      </c>
      <c r="B37" s="4" t="str">
        <f t="shared" si="0"/>
        <v>Monitor the regulatory environment for changing or emerging regulations  (16466)</v>
      </c>
      <c r="C37" s="5" t="str">
        <f t="shared" si="1"/>
        <v>10.2.2.3</v>
      </c>
      <c r="D37" s="4" t="str">
        <f t="shared" si="2"/>
        <v xml:space="preserve">Monitor the regulatory environment for changing or emerging regulations </v>
      </c>
      <c r="E37" s="6" t="str">
        <f t="shared" si="3"/>
        <v>16466</v>
      </c>
      <c r="F37" s="6">
        <f t="shared" si="4"/>
        <v>4</v>
      </c>
      <c r="G37" s="4">
        <v>1</v>
      </c>
    </row>
    <row r="38" spans="1:9" ht="28" x14ac:dyDescent="0.3">
      <c r="A38" s="2" t="s">
        <v>962</v>
      </c>
      <c r="B38" s="4" t="str">
        <f t="shared" si="0"/>
        <v>Assess current compliance position, and identify weaknesses or shortfalls therein (16467)</v>
      </c>
      <c r="C38" s="5" t="str">
        <f t="shared" si="1"/>
        <v>10.2.2.4</v>
      </c>
      <c r="D38" s="4" t="str">
        <f t="shared" si="2"/>
        <v>Assess current compliance position, and identify weaknesses or shortfalls therein</v>
      </c>
      <c r="E38" s="6" t="str">
        <f t="shared" si="3"/>
        <v>16467</v>
      </c>
      <c r="F38" s="6">
        <f t="shared" si="4"/>
        <v>4</v>
      </c>
      <c r="G38" s="4">
        <v>1</v>
      </c>
    </row>
    <row r="39" spans="1:9" ht="28" x14ac:dyDescent="0.3">
      <c r="A39" s="2" t="s">
        <v>963</v>
      </c>
      <c r="B39" s="4" t="str">
        <f t="shared" si="0"/>
        <v>Implement missing or stronger regulatory compliance controls and policies (16468)</v>
      </c>
      <c r="C39" s="5" t="str">
        <f t="shared" si="1"/>
        <v>10.2.2.5</v>
      </c>
      <c r="D39" s="4" t="str">
        <f t="shared" si="2"/>
        <v>Implement missing or stronger regulatory compliance controls and policies</v>
      </c>
      <c r="E39" s="6" t="str">
        <f t="shared" si="3"/>
        <v>16468</v>
      </c>
      <c r="F39" s="6">
        <f t="shared" si="4"/>
        <v>4</v>
      </c>
      <c r="H39" s="4">
        <v>1</v>
      </c>
    </row>
    <row r="40" spans="1:9" ht="56" x14ac:dyDescent="0.3">
      <c r="A40" s="2" t="s">
        <v>964</v>
      </c>
      <c r="B40" s="4" t="str">
        <f t="shared" si="0"/>
        <v>Monitor and test, on an ongoing and scheduled basis, regulatory compliance position and existing controls, defining controls that should be added, removed, or modified as required (16469)</v>
      </c>
      <c r="C40" s="5" t="str">
        <f t="shared" si="1"/>
        <v>10.2.2.6</v>
      </c>
      <c r="D40" s="4" t="str">
        <f t="shared" si="2"/>
        <v>Monitor and test, on an ongoing and scheduled basis, regulatory compliance position and existing controls, defining controls that should be added, removed, or modified as required</v>
      </c>
      <c r="E40" s="6" t="str">
        <f t="shared" si="3"/>
        <v>16469</v>
      </c>
      <c r="F40" s="6">
        <f t="shared" si="4"/>
        <v>4</v>
      </c>
      <c r="H40" s="4">
        <v>1</v>
      </c>
    </row>
    <row r="41" spans="1:9" ht="28" x14ac:dyDescent="0.3">
      <c r="A41" s="2" t="s">
        <v>965</v>
      </c>
      <c r="B41" s="4" t="str">
        <f t="shared" si="0"/>
        <v>Maintain relationships with regulators as appropriate (16470)</v>
      </c>
      <c r="C41" s="5" t="str">
        <f t="shared" si="1"/>
        <v>10.2.2.7</v>
      </c>
      <c r="D41" s="4" t="str">
        <f t="shared" si="2"/>
        <v>Maintain relationships with regulators as appropriate</v>
      </c>
      <c r="E41" s="6" t="str">
        <f t="shared" si="3"/>
        <v>16470</v>
      </c>
      <c r="F41" s="6">
        <f t="shared" si="4"/>
        <v>4</v>
      </c>
      <c r="G41" s="4">
        <v>1</v>
      </c>
    </row>
    <row r="42" spans="1:9" x14ac:dyDescent="0.3">
      <c r="A42" s="2" t="s">
        <v>966</v>
      </c>
      <c r="B42" s="4" t="str">
        <f t="shared" si="0"/>
        <v>Manage remediation efforts (11185)</v>
      </c>
      <c r="C42" s="5" t="str">
        <f t="shared" si="1"/>
        <v>10.3</v>
      </c>
      <c r="D42" s="4" t="str">
        <f t="shared" si="2"/>
        <v>Manage remediation efforts</v>
      </c>
      <c r="E42" s="6" t="str">
        <f t="shared" si="3"/>
        <v>11185</v>
      </c>
      <c r="F42" s="6">
        <f t="shared" si="4"/>
        <v>2</v>
      </c>
      <c r="G42" s="4" t="s">
        <v>1571</v>
      </c>
      <c r="H42" s="4">
        <v>1</v>
      </c>
    </row>
    <row r="43" spans="1:9" x14ac:dyDescent="0.3">
      <c r="A43" s="2" t="s">
        <v>967</v>
      </c>
      <c r="B43" s="4" t="str">
        <f t="shared" si="0"/>
        <v>Create remediation plans (11201)</v>
      </c>
      <c r="C43" s="5" t="str">
        <f t="shared" si="1"/>
        <v>10.3.1</v>
      </c>
      <c r="D43" s="4" t="str">
        <f t="shared" si="2"/>
        <v>Create remediation plans</v>
      </c>
      <c r="E43" s="6" t="str">
        <f t="shared" si="3"/>
        <v>11201</v>
      </c>
      <c r="F43" s="6">
        <f t="shared" si="4"/>
        <v>3</v>
      </c>
      <c r="H43" s="4">
        <v>1</v>
      </c>
    </row>
    <row r="44" spans="1:9" x14ac:dyDescent="0.3">
      <c r="A44" s="2" t="s">
        <v>968</v>
      </c>
      <c r="B44" s="4" t="str">
        <f t="shared" si="0"/>
        <v>Contact and confer with experts (11202)</v>
      </c>
      <c r="C44" s="5" t="str">
        <f t="shared" si="1"/>
        <v>10.3.2</v>
      </c>
      <c r="D44" s="4" t="str">
        <f t="shared" si="2"/>
        <v>Contact and confer with experts</v>
      </c>
      <c r="E44" s="6" t="str">
        <f t="shared" si="3"/>
        <v>11202</v>
      </c>
      <c r="F44" s="6">
        <f t="shared" si="4"/>
        <v>3</v>
      </c>
      <c r="G44" s="4">
        <v>1</v>
      </c>
    </row>
    <row r="45" spans="1:9" x14ac:dyDescent="0.3">
      <c r="A45" s="2" t="s">
        <v>969</v>
      </c>
      <c r="B45" s="4" t="str">
        <f t="shared" si="0"/>
        <v>Identify/dedicate resources (11203)</v>
      </c>
      <c r="C45" s="5" t="str">
        <f t="shared" si="1"/>
        <v>10.3.3</v>
      </c>
      <c r="D45" s="4" t="str">
        <f t="shared" si="2"/>
        <v>Identify/dedicate resources</v>
      </c>
      <c r="E45" s="6" t="str">
        <f t="shared" si="3"/>
        <v>11203</v>
      </c>
      <c r="F45" s="6">
        <f t="shared" si="4"/>
        <v>3</v>
      </c>
      <c r="H45" s="4">
        <v>1</v>
      </c>
    </row>
    <row r="46" spans="1:9" x14ac:dyDescent="0.3">
      <c r="A46" s="2" t="s">
        <v>970</v>
      </c>
      <c r="B46" s="4" t="str">
        <f t="shared" si="0"/>
        <v>Investigate legal aspects (11204)</v>
      </c>
      <c r="C46" s="5" t="str">
        <f t="shared" si="1"/>
        <v>10.3.4</v>
      </c>
      <c r="D46" s="4" t="str">
        <f t="shared" si="2"/>
        <v>Investigate legal aspects</v>
      </c>
      <c r="E46" s="6" t="str">
        <f t="shared" si="3"/>
        <v>11204</v>
      </c>
      <c r="F46" s="6">
        <f t="shared" si="4"/>
        <v>3</v>
      </c>
      <c r="G46" s="4">
        <v>1</v>
      </c>
    </row>
    <row r="47" spans="1:9" x14ac:dyDescent="0.3">
      <c r="A47" s="2" t="s">
        <v>971</v>
      </c>
      <c r="B47" s="4" t="str">
        <f t="shared" si="0"/>
        <v>Investigate damage cause (11205)</v>
      </c>
      <c r="C47" s="5" t="str">
        <f t="shared" si="1"/>
        <v>10.3.5</v>
      </c>
      <c r="D47" s="4" t="str">
        <f t="shared" si="2"/>
        <v>Investigate damage cause</v>
      </c>
      <c r="E47" s="6" t="str">
        <f t="shared" si="3"/>
        <v>11205</v>
      </c>
      <c r="F47" s="6">
        <f t="shared" si="4"/>
        <v>3</v>
      </c>
      <c r="G47" s="4">
        <v>1</v>
      </c>
    </row>
    <row r="48" spans="1:9" x14ac:dyDescent="0.3">
      <c r="A48" s="2" t="s">
        <v>972</v>
      </c>
      <c r="B48" s="4" t="str">
        <f t="shared" si="0"/>
        <v>Amend or create policy (11206)</v>
      </c>
      <c r="C48" s="5" t="str">
        <f t="shared" si="1"/>
        <v>10.3.6</v>
      </c>
      <c r="D48" s="4" t="str">
        <f t="shared" si="2"/>
        <v>Amend or create policy</v>
      </c>
      <c r="E48" s="6" t="str">
        <f t="shared" si="3"/>
        <v>11206</v>
      </c>
      <c r="F48" s="6">
        <f t="shared" si="4"/>
        <v>3</v>
      </c>
      <c r="H48" s="4">
        <v>1</v>
      </c>
    </row>
    <row r="49" spans="1:9" x14ac:dyDescent="0.3">
      <c r="A49" s="2" t="s">
        <v>973</v>
      </c>
      <c r="B49" s="4" t="str">
        <f t="shared" si="0"/>
        <v>Manage business resiliency (11216)</v>
      </c>
      <c r="C49" s="5" t="str">
        <f t="shared" si="1"/>
        <v>10.4</v>
      </c>
      <c r="D49" s="4" t="str">
        <f t="shared" si="2"/>
        <v>Manage business resiliency</v>
      </c>
      <c r="E49" s="6" t="str">
        <f t="shared" si="3"/>
        <v>11216</v>
      </c>
      <c r="F49" s="6">
        <f t="shared" si="4"/>
        <v>2</v>
      </c>
      <c r="G49" s="4">
        <v>1</v>
      </c>
    </row>
    <row r="50" spans="1:9" ht="28" x14ac:dyDescent="0.3">
      <c r="A50" s="2" t="s">
        <v>974</v>
      </c>
      <c r="B50" s="4" t="str">
        <f t="shared" si="0"/>
        <v>Develop the business resilience strategy  (11221)</v>
      </c>
      <c r="C50" s="5" t="str">
        <f t="shared" si="1"/>
        <v>10.4.1</v>
      </c>
      <c r="D50" s="4" t="str">
        <f t="shared" si="2"/>
        <v xml:space="preserve">Develop the business resilience strategy </v>
      </c>
      <c r="E50" s="6" t="str">
        <f t="shared" si="3"/>
        <v>11221</v>
      </c>
      <c r="F50" s="6">
        <f t="shared" si="4"/>
        <v>3</v>
      </c>
      <c r="G50" s="4">
        <v>1</v>
      </c>
    </row>
    <row r="51" spans="1:9" ht="28" x14ac:dyDescent="0.3">
      <c r="A51" s="2" t="s">
        <v>975</v>
      </c>
      <c r="B51" s="4" t="str">
        <f t="shared" si="0"/>
        <v>Perform continuous business operations planning (11222)</v>
      </c>
      <c r="C51" s="5" t="str">
        <f t="shared" si="1"/>
        <v>10.4.2</v>
      </c>
      <c r="D51" s="4" t="str">
        <f t="shared" si="2"/>
        <v>Perform continuous business operations planning</v>
      </c>
      <c r="E51" s="6" t="str">
        <f t="shared" si="3"/>
        <v>11222</v>
      </c>
      <c r="F51" s="6">
        <f t="shared" si="4"/>
        <v>3</v>
      </c>
      <c r="H51" s="4" t="s">
        <v>1571</v>
      </c>
      <c r="I51" s="4">
        <v>1</v>
      </c>
    </row>
    <row r="52" spans="1:9" x14ac:dyDescent="0.3">
      <c r="A52" s="2" t="s">
        <v>976</v>
      </c>
      <c r="B52" s="4" t="str">
        <f t="shared" si="0"/>
        <v>Test continuous business operations (11223)</v>
      </c>
      <c r="C52" s="5" t="str">
        <f t="shared" si="1"/>
        <v>10.4.3</v>
      </c>
      <c r="D52" s="4" t="str">
        <f t="shared" si="2"/>
        <v>Test continuous business operations</v>
      </c>
      <c r="E52" s="6" t="str">
        <f t="shared" si="3"/>
        <v>11223</v>
      </c>
      <c r="F52" s="6">
        <f t="shared" si="4"/>
        <v>3</v>
      </c>
      <c r="H52" s="4">
        <v>1</v>
      </c>
    </row>
    <row r="53" spans="1:9" ht="28" x14ac:dyDescent="0.3">
      <c r="A53" s="2" t="s">
        <v>977</v>
      </c>
      <c r="B53" s="4" t="str">
        <f t="shared" si="0"/>
        <v>Maintain continuous business operations  (11224)</v>
      </c>
      <c r="C53" s="5" t="str">
        <f t="shared" si="1"/>
        <v>10.4.4</v>
      </c>
      <c r="D53" s="4" t="str">
        <f t="shared" si="2"/>
        <v xml:space="preserve">Maintain continuous business operations </v>
      </c>
      <c r="E53" s="6" t="str">
        <f t="shared" si="3"/>
        <v>11224</v>
      </c>
      <c r="F53" s="6">
        <f t="shared" si="4"/>
        <v>3</v>
      </c>
      <c r="H53" s="4" t="s">
        <v>1571</v>
      </c>
      <c r="I53" s="4">
        <v>1</v>
      </c>
    </row>
    <row r="54" spans="1:9" ht="28" x14ac:dyDescent="0.3">
      <c r="A54" s="2" t="s">
        <v>978</v>
      </c>
      <c r="B54" s="4" t="str">
        <f t="shared" si="0"/>
        <v>Share knowledge of specific risks across other parts of the organization (16471)</v>
      </c>
      <c r="C54" s="5" t="str">
        <f t="shared" si="1"/>
        <v>10.4.5</v>
      </c>
      <c r="D54" s="4" t="str">
        <f t="shared" si="2"/>
        <v>Share knowledge of specific risks across other parts of the organization</v>
      </c>
      <c r="E54" s="6" t="str">
        <f t="shared" si="3"/>
        <v>16471</v>
      </c>
      <c r="F54" s="6">
        <f t="shared" si="4"/>
        <v>3</v>
      </c>
      <c r="H54" s="4">
        <v>1</v>
      </c>
    </row>
    <row r="55" spans="1:9" x14ac:dyDescent="0.3">
      <c r="G55" s="4">
        <f>SUM(G2:G54)</f>
        <v>20</v>
      </c>
      <c r="H55" s="4">
        <f t="shared" ref="H55" si="5">SUM(H2:H54)</f>
        <v>27</v>
      </c>
      <c r="I55" s="4">
        <f>SUM(I2:I54)</f>
        <v>8</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sqref="A1:I43"/>
    </sheetView>
  </sheetViews>
  <sheetFormatPr defaultRowHeight="14" x14ac:dyDescent="0.3"/>
  <cols>
    <col min="1" max="1" width="40.453125" style="2" customWidth="1"/>
    <col min="2" max="2" width="4" style="4" hidden="1" customWidth="1"/>
    <col min="3" max="3" width="7.7265625" style="4" hidden="1" customWidth="1"/>
    <col min="4" max="4" width="29.81640625" style="4" hidden="1" customWidth="1"/>
    <col min="5" max="5" width="8" style="6" hidden="1" customWidth="1"/>
    <col min="6" max="6" width="9.6328125" style="6" hidden="1" customWidth="1"/>
    <col min="7" max="7" width="8.7265625" style="6" customWidth="1"/>
    <col min="8" max="8" width="6" style="6" customWidth="1"/>
    <col min="9" max="9" width="12.1796875" style="6" customWidth="1"/>
    <col min="10" max="16384" width="8.7265625" style="4"/>
  </cols>
  <sheetData>
    <row r="1" spans="1:9" ht="20" customHeight="1" x14ac:dyDescent="0.3">
      <c r="A1" s="2" t="s">
        <v>1576</v>
      </c>
      <c r="B1" s="2" t="s">
        <v>1572</v>
      </c>
      <c r="C1" s="3" t="s">
        <v>1575</v>
      </c>
      <c r="D1" s="4" t="s">
        <v>1574</v>
      </c>
      <c r="E1" s="6" t="s">
        <v>1573</v>
      </c>
      <c r="F1" s="5" t="s">
        <v>1214</v>
      </c>
      <c r="G1" s="2" t="s">
        <v>1580</v>
      </c>
      <c r="H1" s="2" t="s">
        <v>1581</v>
      </c>
      <c r="I1" s="2" t="s">
        <v>1582</v>
      </c>
    </row>
    <row r="2" spans="1:9" ht="28" x14ac:dyDescent="0.3">
      <c r="A2" s="2" t="s">
        <v>1208</v>
      </c>
      <c r="B2" s="4" t="str">
        <f t="shared" ref="B2:B42" si="0">RIGHT(A2,LEN(A2)-FIND(" ",A2))</f>
        <v xml:space="preserve">Manage External Relationships (10012) </v>
      </c>
      <c r="C2" s="4" t="str">
        <f t="shared" ref="C2:C42" si="1">LEFT(A2,FIND(" ",A2)-1)</f>
        <v>11</v>
      </c>
      <c r="D2" s="4" t="str">
        <f t="shared" ref="D2:D42" si="2">LEFT(B2,FIND("(",B2)-2)</f>
        <v>Manage External Relationships</v>
      </c>
      <c r="E2" s="6" t="str">
        <f t="shared" ref="E2:E42" si="3">MID(B2,FIND("(",B2)+1,5)</f>
        <v>10012</v>
      </c>
      <c r="F2" s="6">
        <f t="shared" ref="F2:F42" si="4">INT(LEN(C2)/2)</f>
        <v>1</v>
      </c>
      <c r="I2" s="6">
        <v>1</v>
      </c>
    </row>
    <row r="3" spans="1:9" x14ac:dyDescent="0.3">
      <c r="A3" s="2" t="s">
        <v>979</v>
      </c>
      <c r="B3" s="4" t="str">
        <f t="shared" si="0"/>
        <v>Build investor relationships (11010)</v>
      </c>
      <c r="C3" s="4" t="str">
        <f t="shared" si="1"/>
        <v>11.1</v>
      </c>
      <c r="D3" s="4" t="str">
        <f t="shared" si="2"/>
        <v>Build investor relationships</v>
      </c>
      <c r="E3" s="6" t="str">
        <f t="shared" si="3"/>
        <v>11010</v>
      </c>
      <c r="F3" s="6">
        <f t="shared" si="4"/>
        <v>2</v>
      </c>
      <c r="H3" s="6">
        <v>1</v>
      </c>
    </row>
    <row r="4" spans="1:9" ht="28" x14ac:dyDescent="0.3">
      <c r="A4" s="2" t="s">
        <v>980</v>
      </c>
      <c r="B4" s="4" t="str">
        <f t="shared" si="0"/>
        <v>Plan, build, and manage lender relations (11035)</v>
      </c>
      <c r="C4" s="4" t="str">
        <f t="shared" si="1"/>
        <v>11.1.1</v>
      </c>
      <c r="D4" s="4" t="str">
        <f t="shared" si="2"/>
        <v>Plan, build, and manage lender relations</v>
      </c>
      <c r="E4" s="6" t="str">
        <f t="shared" si="3"/>
        <v>11035</v>
      </c>
      <c r="F4" s="6">
        <f t="shared" si="4"/>
        <v>3</v>
      </c>
      <c r="H4" s="6" t="s">
        <v>1571</v>
      </c>
      <c r="I4" s="6">
        <v>1</v>
      </c>
    </row>
    <row r="5" spans="1:9" ht="28" x14ac:dyDescent="0.3">
      <c r="A5" s="2" t="s">
        <v>981</v>
      </c>
      <c r="B5" s="4" t="str">
        <f t="shared" si="0"/>
        <v>Plan, build, and manage analyst relations (11036)</v>
      </c>
      <c r="C5" s="4" t="str">
        <f t="shared" si="1"/>
        <v>11.1.2</v>
      </c>
      <c r="D5" s="4" t="str">
        <f t="shared" si="2"/>
        <v>Plan, build, and manage analyst relations</v>
      </c>
      <c r="E5" s="6" t="str">
        <f t="shared" si="3"/>
        <v>11036</v>
      </c>
      <c r="F5" s="6">
        <f t="shared" si="4"/>
        <v>3</v>
      </c>
      <c r="I5" s="6">
        <v>1</v>
      </c>
    </row>
    <row r="6" spans="1:9" ht="28" x14ac:dyDescent="0.3">
      <c r="A6" s="2" t="s">
        <v>982</v>
      </c>
      <c r="B6" s="4" t="str">
        <f t="shared" si="0"/>
        <v>Communicate with shareholders (11037)</v>
      </c>
      <c r="C6" s="4" t="str">
        <f t="shared" si="1"/>
        <v>11.1.3</v>
      </c>
      <c r="D6" s="4" t="str">
        <f t="shared" si="2"/>
        <v>Communicate with shareholders</v>
      </c>
      <c r="E6" s="6" t="str">
        <f t="shared" si="3"/>
        <v>11037</v>
      </c>
      <c r="F6" s="6">
        <f t="shared" si="4"/>
        <v>3</v>
      </c>
      <c r="H6" s="6">
        <v>1</v>
      </c>
    </row>
    <row r="7" spans="1:9" ht="28" x14ac:dyDescent="0.3">
      <c r="A7" s="2" t="s">
        <v>983</v>
      </c>
      <c r="B7" s="4" t="str">
        <f t="shared" si="0"/>
        <v>Manage government and industry relationships (11011)</v>
      </c>
      <c r="C7" s="4" t="str">
        <f t="shared" si="1"/>
        <v>11.2</v>
      </c>
      <c r="D7" s="4" t="str">
        <f t="shared" si="2"/>
        <v>Manage government and industry relationships</v>
      </c>
      <c r="E7" s="6" t="str">
        <f t="shared" si="3"/>
        <v>11011</v>
      </c>
      <c r="F7" s="6">
        <f t="shared" si="4"/>
        <v>2</v>
      </c>
      <c r="H7" s="6">
        <v>1</v>
      </c>
    </row>
    <row r="8" spans="1:9" ht="28" x14ac:dyDescent="0.3">
      <c r="A8" s="2" t="s">
        <v>984</v>
      </c>
      <c r="B8" s="4" t="str">
        <f t="shared" si="0"/>
        <v>Manage government relations (11038)</v>
      </c>
      <c r="C8" s="4" t="str">
        <f t="shared" si="1"/>
        <v>11.2.1</v>
      </c>
      <c r="D8" s="4" t="str">
        <f t="shared" si="2"/>
        <v>Manage government relations</v>
      </c>
      <c r="E8" s="6" t="str">
        <f t="shared" si="3"/>
        <v>11038</v>
      </c>
      <c r="F8" s="6">
        <f t="shared" si="4"/>
        <v>3</v>
      </c>
      <c r="H8" s="6">
        <v>1</v>
      </c>
    </row>
    <row r="9" spans="1:9" ht="28" x14ac:dyDescent="0.3">
      <c r="A9" s="2" t="s">
        <v>985</v>
      </c>
      <c r="B9" s="4" t="str">
        <f t="shared" si="0"/>
        <v>Manage relations with quasi-government bodies  (11039)</v>
      </c>
      <c r="C9" s="4" t="str">
        <f t="shared" si="1"/>
        <v>11.2.2</v>
      </c>
      <c r="D9" s="4" t="str">
        <f t="shared" si="2"/>
        <v xml:space="preserve">Manage relations with quasi-government bodies </v>
      </c>
      <c r="E9" s="6" t="str">
        <f t="shared" si="3"/>
        <v>11039</v>
      </c>
      <c r="F9" s="6">
        <f t="shared" si="4"/>
        <v>3</v>
      </c>
      <c r="I9" s="6">
        <v>1</v>
      </c>
    </row>
    <row r="10" spans="1:9" ht="28" x14ac:dyDescent="0.3">
      <c r="A10" s="2" t="s">
        <v>986</v>
      </c>
      <c r="B10" s="4" t="str">
        <f t="shared" si="0"/>
        <v>Manage relations with trade or industry groups  (11040)</v>
      </c>
      <c r="C10" s="4" t="str">
        <f t="shared" si="1"/>
        <v>11.2.3</v>
      </c>
      <c r="D10" s="4" t="str">
        <f t="shared" si="2"/>
        <v xml:space="preserve">Manage relations with trade or industry groups </v>
      </c>
      <c r="E10" s="6" t="str">
        <f t="shared" si="3"/>
        <v>11040</v>
      </c>
      <c r="F10" s="6">
        <f t="shared" si="4"/>
        <v>3</v>
      </c>
      <c r="I10" s="6">
        <v>1</v>
      </c>
    </row>
    <row r="11" spans="1:9" x14ac:dyDescent="0.3">
      <c r="A11" s="2" t="s">
        <v>987</v>
      </c>
      <c r="B11" s="4" t="str">
        <f t="shared" si="0"/>
        <v>Manage lobby activities (11041)</v>
      </c>
      <c r="C11" s="4" t="str">
        <f t="shared" si="1"/>
        <v>11.2.4</v>
      </c>
      <c r="D11" s="4" t="str">
        <f t="shared" si="2"/>
        <v>Manage lobby activities</v>
      </c>
      <c r="E11" s="6" t="str">
        <f t="shared" si="3"/>
        <v>11041</v>
      </c>
      <c r="F11" s="6">
        <f t="shared" si="4"/>
        <v>3</v>
      </c>
      <c r="I11" s="6">
        <v>1</v>
      </c>
    </row>
    <row r="12" spans="1:9" ht="28" x14ac:dyDescent="0.3">
      <c r="A12" s="2" t="s">
        <v>988</v>
      </c>
      <c r="B12" s="4" t="str">
        <f t="shared" si="0"/>
        <v>Manage relations with board of directors (11012)</v>
      </c>
      <c r="C12" s="4" t="str">
        <f t="shared" si="1"/>
        <v>11.3</v>
      </c>
      <c r="D12" s="4" t="str">
        <f t="shared" si="2"/>
        <v>Manage relations with board of directors</v>
      </c>
      <c r="E12" s="6" t="str">
        <f t="shared" si="3"/>
        <v>11012</v>
      </c>
      <c r="F12" s="6">
        <f t="shared" si="4"/>
        <v>2</v>
      </c>
      <c r="G12" s="6">
        <v>1</v>
      </c>
    </row>
    <row r="13" spans="1:9" x14ac:dyDescent="0.3">
      <c r="A13" s="2" t="s">
        <v>989</v>
      </c>
      <c r="B13" s="4" t="str">
        <f t="shared" si="0"/>
        <v>Report results (11042)</v>
      </c>
      <c r="C13" s="4" t="str">
        <f t="shared" si="1"/>
        <v>11.3.1</v>
      </c>
      <c r="D13" s="4" t="str">
        <f t="shared" si="2"/>
        <v>Report results</v>
      </c>
      <c r="E13" s="6" t="str">
        <f t="shared" si="3"/>
        <v>11042</v>
      </c>
      <c r="F13" s="6">
        <f t="shared" si="4"/>
        <v>3</v>
      </c>
      <c r="G13" s="6">
        <v>1</v>
      </c>
    </row>
    <row r="14" spans="1:9" x14ac:dyDescent="0.3">
      <c r="A14" s="2" t="s">
        <v>990</v>
      </c>
      <c r="B14" s="4" t="str">
        <f t="shared" si="0"/>
        <v>Report audit findings (11043)</v>
      </c>
      <c r="C14" s="4" t="str">
        <f t="shared" si="1"/>
        <v>11.3.2</v>
      </c>
      <c r="D14" s="4" t="str">
        <f t="shared" si="2"/>
        <v>Report audit findings</v>
      </c>
      <c r="E14" s="6" t="str">
        <f t="shared" si="3"/>
        <v>11043</v>
      </c>
      <c r="F14" s="6">
        <f t="shared" si="4"/>
        <v>3</v>
      </c>
      <c r="G14" s="6">
        <v>1</v>
      </c>
    </row>
    <row r="15" spans="1:9" ht="28" x14ac:dyDescent="0.3">
      <c r="A15" s="2" t="s">
        <v>991</v>
      </c>
      <c r="B15" s="4" t="str">
        <f t="shared" si="0"/>
        <v>Manage legal and ethical issues (11013)</v>
      </c>
      <c r="C15" s="4" t="str">
        <f t="shared" si="1"/>
        <v>11.4</v>
      </c>
      <c r="D15" s="4" t="str">
        <f t="shared" si="2"/>
        <v>Manage legal and ethical issues</v>
      </c>
      <c r="E15" s="6" t="str">
        <f t="shared" si="3"/>
        <v>11013</v>
      </c>
      <c r="F15" s="6">
        <f t="shared" si="4"/>
        <v>2</v>
      </c>
      <c r="G15" s="6">
        <v>1</v>
      </c>
    </row>
    <row r="16" spans="1:9" x14ac:dyDescent="0.3">
      <c r="A16" s="2" t="s">
        <v>992</v>
      </c>
      <c r="B16" s="4" t="str">
        <f t="shared" si="0"/>
        <v>Create ethics policies (11044)</v>
      </c>
      <c r="C16" s="4" t="str">
        <f t="shared" si="1"/>
        <v>11.4.1</v>
      </c>
      <c r="D16" s="4" t="str">
        <f t="shared" si="2"/>
        <v>Create ethics policies</v>
      </c>
      <c r="E16" s="6" t="str">
        <f t="shared" si="3"/>
        <v>11044</v>
      </c>
      <c r="F16" s="6">
        <f t="shared" si="4"/>
        <v>3</v>
      </c>
      <c r="H16" s="6">
        <v>1</v>
      </c>
    </row>
    <row r="17" spans="1:9" ht="28" x14ac:dyDescent="0.3">
      <c r="A17" s="2" t="s">
        <v>993</v>
      </c>
      <c r="B17" s="4" t="str">
        <f t="shared" si="0"/>
        <v>Manage corporate governance policies (11045)</v>
      </c>
      <c r="C17" s="4" t="str">
        <f t="shared" si="1"/>
        <v>11.4.2</v>
      </c>
      <c r="D17" s="4" t="str">
        <f t="shared" si="2"/>
        <v>Manage corporate governance policies</v>
      </c>
      <c r="E17" s="6" t="str">
        <f t="shared" si="3"/>
        <v>11045</v>
      </c>
      <c r="F17" s="6">
        <f t="shared" si="4"/>
        <v>3</v>
      </c>
      <c r="G17" s="6">
        <v>1</v>
      </c>
      <c r="H17" s="6" t="s">
        <v>1571</v>
      </c>
    </row>
    <row r="18" spans="1:9" ht="28" x14ac:dyDescent="0.3">
      <c r="A18" s="2" t="s">
        <v>994</v>
      </c>
      <c r="B18" s="4" t="str">
        <f t="shared" si="0"/>
        <v>Develop and perform preventive law programs  (11046)</v>
      </c>
      <c r="C18" s="4" t="str">
        <f t="shared" si="1"/>
        <v>11.4.3</v>
      </c>
      <c r="D18" s="4" t="str">
        <f t="shared" si="2"/>
        <v xml:space="preserve">Develop and perform preventive law programs </v>
      </c>
      <c r="E18" s="6" t="str">
        <f t="shared" si="3"/>
        <v>11046</v>
      </c>
      <c r="F18" s="6">
        <f t="shared" si="4"/>
        <v>3</v>
      </c>
      <c r="G18" s="6">
        <v>1</v>
      </c>
    </row>
    <row r="19" spans="1:9" x14ac:dyDescent="0.3">
      <c r="A19" s="2" t="s">
        <v>995</v>
      </c>
      <c r="B19" s="4" t="str">
        <f t="shared" si="0"/>
        <v>Ensure compliance (11047)</v>
      </c>
      <c r="C19" s="4" t="str">
        <f t="shared" si="1"/>
        <v>11.4.4</v>
      </c>
      <c r="D19" s="4" t="str">
        <f t="shared" si="2"/>
        <v>Ensure compliance</v>
      </c>
      <c r="E19" s="6" t="str">
        <f t="shared" si="3"/>
        <v>11047</v>
      </c>
      <c r="F19" s="6">
        <f t="shared" si="4"/>
        <v>3</v>
      </c>
      <c r="H19" s="6">
        <v>1</v>
      </c>
    </row>
    <row r="20" spans="1:9" ht="28" x14ac:dyDescent="0.3">
      <c r="A20" s="2" t="s">
        <v>996</v>
      </c>
      <c r="B20" s="4" t="str">
        <f t="shared" si="0"/>
        <v>Plan and initiate compliance program  (11053)</v>
      </c>
      <c r="C20" s="4" t="str">
        <f t="shared" si="1"/>
        <v>11.4.4.1</v>
      </c>
      <c r="D20" s="4" t="str">
        <f t="shared" si="2"/>
        <v xml:space="preserve">Plan and initiate compliance program </v>
      </c>
      <c r="E20" s="6" t="str">
        <f t="shared" si="3"/>
        <v>11053</v>
      </c>
      <c r="F20" s="6">
        <f t="shared" si="4"/>
        <v>4</v>
      </c>
      <c r="H20" s="6">
        <v>1</v>
      </c>
    </row>
    <row r="21" spans="1:9" x14ac:dyDescent="0.3">
      <c r="A21" s="2" t="s">
        <v>997</v>
      </c>
      <c r="B21" s="4" t="str">
        <f t="shared" si="0"/>
        <v>Execute compliance program (11054)</v>
      </c>
      <c r="C21" s="4" t="str">
        <f t="shared" si="1"/>
        <v>11.4.4.2</v>
      </c>
      <c r="D21" s="4" t="str">
        <f t="shared" si="2"/>
        <v>Execute compliance program</v>
      </c>
      <c r="E21" s="6" t="str">
        <f t="shared" si="3"/>
        <v>11054</v>
      </c>
      <c r="F21" s="6">
        <f t="shared" si="4"/>
        <v>4</v>
      </c>
      <c r="I21" s="6">
        <v>1</v>
      </c>
    </row>
    <row r="22" spans="1:9" x14ac:dyDescent="0.3">
      <c r="A22" s="2" t="s">
        <v>998</v>
      </c>
      <c r="B22" s="4" t="str">
        <f t="shared" si="0"/>
        <v>Manage outside counsel (11048)</v>
      </c>
      <c r="C22" s="4" t="str">
        <f t="shared" si="1"/>
        <v>11.4.5</v>
      </c>
      <c r="D22" s="4" t="str">
        <f t="shared" si="2"/>
        <v>Manage outside counsel</v>
      </c>
      <c r="E22" s="6" t="str">
        <f t="shared" si="3"/>
        <v>11048</v>
      </c>
      <c r="F22" s="6">
        <f t="shared" si="4"/>
        <v>3</v>
      </c>
      <c r="H22" s="6">
        <v>1</v>
      </c>
    </row>
    <row r="23" spans="1:9" ht="28" x14ac:dyDescent="0.3">
      <c r="A23" s="2" t="s">
        <v>999</v>
      </c>
      <c r="B23" s="4" t="str">
        <f t="shared" si="0"/>
        <v>Assess problem and determine work requirements (11056)</v>
      </c>
      <c r="C23" s="4" t="str">
        <f t="shared" si="1"/>
        <v>11.4.5.1</v>
      </c>
      <c r="D23" s="4" t="str">
        <f t="shared" si="2"/>
        <v>Assess problem and determine work requirements</v>
      </c>
      <c r="E23" s="6" t="str">
        <f t="shared" si="3"/>
        <v>11056</v>
      </c>
      <c r="F23" s="6">
        <f t="shared" si="4"/>
        <v>4</v>
      </c>
      <c r="H23" s="6">
        <v>1</v>
      </c>
    </row>
    <row r="24" spans="1:9" ht="28" x14ac:dyDescent="0.3">
      <c r="A24" s="2" t="s">
        <v>1000</v>
      </c>
      <c r="B24" s="4" t="str">
        <f t="shared" si="0"/>
        <v>Engage/Retain outside counsel if necessary (11057)</v>
      </c>
      <c r="C24" s="4" t="str">
        <f t="shared" si="1"/>
        <v>11.4.5.2</v>
      </c>
      <c r="D24" s="4" t="str">
        <f t="shared" si="2"/>
        <v>Engage/Retain outside counsel if necessary</v>
      </c>
      <c r="E24" s="6" t="str">
        <f t="shared" si="3"/>
        <v>11057</v>
      </c>
      <c r="F24" s="6">
        <f t="shared" si="4"/>
        <v>4</v>
      </c>
      <c r="H24" s="6">
        <v>1</v>
      </c>
    </row>
    <row r="25" spans="1:9" x14ac:dyDescent="0.3">
      <c r="A25" s="2" t="s">
        <v>1001</v>
      </c>
      <c r="B25" s="4" t="str">
        <f t="shared" si="0"/>
        <v>Receive strategy/budget (11058)</v>
      </c>
      <c r="C25" s="4" t="str">
        <f t="shared" si="1"/>
        <v>11.4.5.3</v>
      </c>
      <c r="D25" s="4" t="str">
        <f t="shared" si="2"/>
        <v>Receive strategy/budget</v>
      </c>
      <c r="E25" s="6" t="str">
        <f t="shared" si="3"/>
        <v>11058</v>
      </c>
      <c r="F25" s="6">
        <f t="shared" si="4"/>
        <v>4</v>
      </c>
      <c r="G25" s="6">
        <v>1</v>
      </c>
      <c r="H25" s="6" t="s">
        <v>1571</v>
      </c>
    </row>
    <row r="26" spans="1:9" ht="28" x14ac:dyDescent="0.3">
      <c r="A26" s="2" t="s">
        <v>1002</v>
      </c>
      <c r="B26" s="4" t="str">
        <f t="shared" si="0"/>
        <v>Receive work product and manage/ monitor case and work performed  (11059)</v>
      </c>
      <c r="C26" s="4" t="str">
        <f t="shared" si="1"/>
        <v>11.4.5.4</v>
      </c>
      <c r="D26" s="4" t="str">
        <f t="shared" si="2"/>
        <v xml:space="preserve">Receive work product and manage/ monitor case and work performed </v>
      </c>
      <c r="E26" s="6" t="str">
        <f t="shared" si="3"/>
        <v>11059</v>
      </c>
      <c r="F26" s="6">
        <f t="shared" si="4"/>
        <v>4</v>
      </c>
      <c r="G26" s="6">
        <v>1</v>
      </c>
    </row>
    <row r="27" spans="1:9" x14ac:dyDescent="0.3">
      <c r="A27" s="2" t="s">
        <v>1003</v>
      </c>
      <c r="B27" s="4" t="str">
        <f t="shared" si="0"/>
        <v>Process payment for legal services  (11060)</v>
      </c>
      <c r="C27" s="4" t="str">
        <f t="shared" si="1"/>
        <v>11.4.5.5</v>
      </c>
      <c r="D27" s="4" t="str">
        <f t="shared" si="2"/>
        <v xml:space="preserve">Process payment for legal services </v>
      </c>
      <c r="E27" s="6" t="str">
        <f t="shared" si="3"/>
        <v>11060</v>
      </c>
      <c r="F27" s="6">
        <f t="shared" si="4"/>
        <v>4</v>
      </c>
      <c r="I27" s="6">
        <v>1</v>
      </c>
    </row>
    <row r="28" spans="1:9" x14ac:dyDescent="0.3">
      <c r="A28" s="2" t="s">
        <v>1004</v>
      </c>
      <c r="B28" s="4" t="str">
        <f t="shared" si="0"/>
        <v>Track legal activity/performance  (11061)</v>
      </c>
      <c r="C28" s="4" t="str">
        <f t="shared" si="1"/>
        <v>11.4.5.6</v>
      </c>
      <c r="D28" s="4" t="str">
        <f t="shared" si="2"/>
        <v xml:space="preserve">Track legal activity/performance </v>
      </c>
      <c r="E28" s="6" t="str">
        <f t="shared" si="3"/>
        <v>11061</v>
      </c>
      <c r="F28" s="6">
        <f t="shared" si="4"/>
        <v>4</v>
      </c>
      <c r="H28" s="6">
        <v>1</v>
      </c>
    </row>
    <row r="29" spans="1:9" x14ac:dyDescent="0.3">
      <c r="A29" s="2" t="s">
        <v>1005</v>
      </c>
      <c r="B29" s="4" t="str">
        <f t="shared" si="0"/>
        <v>Protect intellectual property (11049)</v>
      </c>
      <c r="C29" s="4" t="str">
        <f t="shared" si="1"/>
        <v>11.4.6</v>
      </c>
      <c r="D29" s="4" t="str">
        <f t="shared" si="2"/>
        <v>Protect intellectual property</v>
      </c>
      <c r="E29" s="6" t="str">
        <f t="shared" si="3"/>
        <v>11049</v>
      </c>
      <c r="F29" s="6">
        <f t="shared" si="4"/>
        <v>3</v>
      </c>
      <c r="H29" s="6" t="s">
        <v>1571</v>
      </c>
      <c r="I29" s="6">
        <v>1</v>
      </c>
    </row>
    <row r="30" spans="1:9" x14ac:dyDescent="0.3">
      <c r="A30" s="2" t="s">
        <v>1006</v>
      </c>
      <c r="B30" s="4" t="str">
        <f t="shared" si="0"/>
        <v>Manage copyrights and patents  (11062)</v>
      </c>
      <c r="C30" s="4" t="str">
        <f t="shared" si="1"/>
        <v>11.4.6.1</v>
      </c>
      <c r="D30" s="4" t="str">
        <f t="shared" si="2"/>
        <v xml:space="preserve">Manage copyrights and patents </v>
      </c>
      <c r="E30" s="6" t="str">
        <f t="shared" si="3"/>
        <v>11062</v>
      </c>
      <c r="F30" s="6">
        <f t="shared" si="4"/>
        <v>4</v>
      </c>
      <c r="I30" s="6">
        <v>1</v>
      </c>
    </row>
    <row r="31" spans="1:9" ht="28" x14ac:dyDescent="0.3">
      <c r="A31" s="2" t="s">
        <v>1007</v>
      </c>
      <c r="B31" s="4" t="str">
        <f t="shared" si="0"/>
        <v>Maintain intellectual property rights and restrictions (11063)</v>
      </c>
      <c r="C31" s="4" t="str">
        <f t="shared" si="1"/>
        <v>11.4.6.2</v>
      </c>
      <c r="D31" s="4" t="str">
        <f t="shared" si="2"/>
        <v>Maintain intellectual property rights and restrictions</v>
      </c>
      <c r="E31" s="6" t="str">
        <f t="shared" si="3"/>
        <v>11063</v>
      </c>
      <c r="F31" s="6">
        <f t="shared" si="4"/>
        <v>4</v>
      </c>
      <c r="I31" s="6">
        <v>1</v>
      </c>
    </row>
    <row r="32" spans="1:9" x14ac:dyDescent="0.3">
      <c r="A32" s="2" t="s">
        <v>1008</v>
      </c>
      <c r="B32" s="4" t="str">
        <f t="shared" si="0"/>
        <v>Administer licensing terms (11064)</v>
      </c>
      <c r="C32" s="4" t="str">
        <f t="shared" si="1"/>
        <v>11.4.6.3</v>
      </c>
      <c r="D32" s="4" t="str">
        <f t="shared" si="2"/>
        <v>Administer licensing terms</v>
      </c>
      <c r="E32" s="6" t="str">
        <f t="shared" si="3"/>
        <v>11064</v>
      </c>
      <c r="F32" s="6">
        <f t="shared" si="4"/>
        <v>4</v>
      </c>
      <c r="I32" s="6">
        <v>1</v>
      </c>
    </row>
    <row r="33" spans="1:9" x14ac:dyDescent="0.3">
      <c r="A33" s="2" t="s">
        <v>1009</v>
      </c>
      <c r="B33" s="4" t="str">
        <f t="shared" si="0"/>
        <v>Administer options (11065)</v>
      </c>
      <c r="C33" s="4" t="str">
        <f t="shared" si="1"/>
        <v>11.4.6.4</v>
      </c>
      <c r="D33" s="4" t="str">
        <f t="shared" si="2"/>
        <v>Administer options</v>
      </c>
      <c r="E33" s="6" t="str">
        <f t="shared" si="3"/>
        <v>11065</v>
      </c>
      <c r="F33" s="6">
        <f t="shared" si="4"/>
        <v>4</v>
      </c>
      <c r="I33" s="6">
        <v>1</v>
      </c>
    </row>
    <row r="34" spans="1:9" x14ac:dyDescent="0.3">
      <c r="A34" s="2" t="s">
        <v>1010</v>
      </c>
      <c r="B34" s="4" t="str">
        <f t="shared" si="0"/>
        <v>Resolve disputes and litigations (11050)</v>
      </c>
      <c r="C34" s="4" t="str">
        <f t="shared" si="1"/>
        <v>11.4.7</v>
      </c>
      <c r="D34" s="4" t="str">
        <f t="shared" si="2"/>
        <v>Resolve disputes and litigations</v>
      </c>
      <c r="E34" s="6" t="str">
        <f t="shared" si="3"/>
        <v>11050</v>
      </c>
      <c r="F34" s="6">
        <f t="shared" si="4"/>
        <v>3</v>
      </c>
      <c r="H34" s="6">
        <v>1</v>
      </c>
      <c r="I34" s="6" t="s">
        <v>1571</v>
      </c>
    </row>
    <row r="35" spans="1:9" x14ac:dyDescent="0.3">
      <c r="A35" s="2" t="s">
        <v>1011</v>
      </c>
      <c r="B35" s="4" t="str">
        <f t="shared" si="0"/>
        <v>Provide legal advice/counseling (11051)</v>
      </c>
      <c r="C35" s="4" t="str">
        <f t="shared" si="1"/>
        <v>11.4.8</v>
      </c>
      <c r="D35" s="4" t="str">
        <f t="shared" si="2"/>
        <v>Provide legal advice/counseling</v>
      </c>
      <c r="E35" s="6" t="str">
        <f t="shared" si="3"/>
        <v>11051</v>
      </c>
      <c r="F35" s="6">
        <f t="shared" si="4"/>
        <v>3</v>
      </c>
      <c r="H35" s="6">
        <v>1</v>
      </c>
    </row>
    <row r="36" spans="1:9" ht="28" x14ac:dyDescent="0.3">
      <c r="A36" s="2" t="s">
        <v>1012</v>
      </c>
      <c r="B36" s="4" t="str">
        <f t="shared" si="0"/>
        <v>Negotiate and document agreements/ contracts (11052)</v>
      </c>
      <c r="C36" s="4" t="str">
        <f t="shared" si="1"/>
        <v>11.4.9</v>
      </c>
      <c r="D36" s="4" t="str">
        <f t="shared" si="2"/>
        <v>Negotiate and document agreements/ contracts</v>
      </c>
      <c r="E36" s="6" t="str">
        <f t="shared" si="3"/>
        <v>11052</v>
      </c>
      <c r="F36" s="6">
        <f t="shared" si="4"/>
        <v>3</v>
      </c>
      <c r="H36" s="6">
        <v>1</v>
      </c>
    </row>
    <row r="37" spans="1:9" x14ac:dyDescent="0.3">
      <c r="A37" s="2" t="s">
        <v>1013</v>
      </c>
      <c r="B37" s="4" t="str">
        <f t="shared" si="0"/>
        <v>Manage public relations program (11014)</v>
      </c>
      <c r="C37" s="4" t="str">
        <f t="shared" si="1"/>
        <v>11.5</v>
      </c>
      <c r="D37" s="4" t="str">
        <f t="shared" si="2"/>
        <v>Manage public relations program</v>
      </c>
      <c r="E37" s="6" t="str">
        <f t="shared" si="3"/>
        <v>11014</v>
      </c>
      <c r="F37" s="6">
        <f t="shared" si="4"/>
        <v>2</v>
      </c>
      <c r="H37" s="6">
        <v>1</v>
      </c>
    </row>
    <row r="38" spans="1:9" x14ac:dyDescent="0.3">
      <c r="A38" s="2" t="s">
        <v>1014</v>
      </c>
      <c r="B38" s="4" t="str">
        <f t="shared" si="0"/>
        <v>Manage community relations (11066)</v>
      </c>
      <c r="C38" s="4" t="str">
        <f t="shared" si="1"/>
        <v>11.5.1</v>
      </c>
      <c r="D38" s="4" t="str">
        <f t="shared" si="2"/>
        <v>Manage community relations</v>
      </c>
      <c r="E38" s="6" t="str">
        <f t="shared" si="3"/>
        <v>11066</v>
      </c>
      <c r="F38" s="6">
        <f t="shared" si="4"/>
        <v>3</v>
      </c>
      <c r="H38" s="6">
        <v>1</v>
      </c>
    </row>
    <row r="39" spans="1:9" x14ac:dyDescent="0.3">
      <c r="A39" s="2" t="s">
        <v>1015</v>
      </c>
      <c r="B39" s="4" t="str">
        <f t="shared" si="0"/>
        <v>Manage media relations (11067)</v>
      </c>
      <c r="C39" s="4" t="str">
        <f t="shared" si="1"/>
        <v>11.5.2</v>
      </c>
      <c r="D39" s="4" t="str">
        <f t="shared" si="2"/>
        <v>Manage media relations</v>
      </c>
      <c r="E39" s="6" t="str">
        <f t="shared" si="3"/>
        <v>11067</v>
      </c>
      <c r="F39" s="6">
        <f t="shared" si="4"/>
        <v>3</v>
      </c>
      <c r="H39" s="6">
        <v>1</v>
      </c>
    </row>
    <row r="40" spans="1:9" x14ac:dyDescent="0.3">
      <c r="A40" s="2" t="s">
        <v>1016</v>
      </c>
      <c r="B40" s="4" t="str">
        <f t="shared" si="0"/>
        <v>Promote political stability (11068)</v>
      </c>
      <c r="C40" s="4" t="str">
        <f t="shared" si="1"/>
        <v>11.5.3</v>
      </c>
      <c r="D40" s="4" t="str">
        <f t="shared" si="2"/>
        <v>Promote political stability</v>
      </c>
      <c r="E40" s="6" t="str">
        <f t="shared" si="3"/>
        <v>11068</v>
      </c>
      <c r="F40" s="6">
        <f t="shared" si="4"/>
        <v>3</v>
      </c>
      <c r="H40" s="6">
        <v>1</v>
      </c>
    </row>
    <row r="41" spans="1:9" x14ac:dyDescent="0.3">
      <c r="A41" s="2" t="s">
        <v>1017</v>
      </c>
      <c r="B41" s="4" t="str">
        <f t="shared" si="0"/>
        <v>Create press releases (11069)</v>
      </c>
      <c r="C41" s="4" t="str">
        <f t="shared" si="1"/>
        <v>11.5.4</v>
      </c>
      <c r="D41" s="4" t="str">
        <f t="shared" si="2"/>
        <v>Create press releases</v>
      </c>
      <c r="E41" s="6" t="str">
        <f t="shared" si="3"/>
        <v>11069</v>
      </c>
      <c r="F41" s="6">
        <f t="shared" si="4"/>
        <v>3</v>
      </c>
      <c r="H41" s="6" t="s">
        <v>1571</v>
      </c>
      <c r="I41" s="6">
        <v>1</v>
      </c>
    </row>
    <row r="42" spans="1:9" x14ac:dyDescent="0.3">
      <c r="A42" s="2" t="s">
        <v>1018</v>
      </c>
      <c r="B42" s="4" t="str">
        <f t="shared" si="0"/>
        <v>Issue press releases (11070)</v>
      </c>
      <c r="C42" s="4" t="str">
        <f t="shared" si="1"/>
        <v>11.5.5</v>
      </c>
      <c r="D42" s="4" t="str">
        <f t="shared" si="2"/>
        <v>Issue press releases</v>
      </c>
      <c r="E42" s="6" t="str">
        <f t="shared" si="3"/>
        <v>11070</v>
      </c>
      <c r="F42" s="6">
        <f t="shared" si="4"/>
        <v>3</v>
      </c>
      <c r="I42" s="6">
        <v>1</v>
      </c>
    </row>
    <row r="43" spans="1:9" x14ac:dyDescent="0.3">
      <c r="G43" s="6">
        <f>SUBTOTAL(109,Table2[30-Transform/Innovate])</f>
        <v>8</v>
      </c>
      <c r="H43" s="6">
        <f>SUBTOTAL(109,Table2[20-Change/
Improve])</f>
        <v>18</v>
      </c>
      <c r="I43" s="6">
        <f>SUBTOTAL(109,Table2[10-Run/
Operate])</f>
        <v>15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election activeCell="H1" sqref="A1:H181"/>
    </sheetView>
  </sheetViews>
  <sheetFormatPr defaultRowHeight="14" x14ac:dyDescent="0.3"/>
  <cols>
    <col min="1" max="1" width="46.54296875" style="2" customWidth="1"/>
    <col min="2" max="2" width="6.1796875" style="3" hidden="1" customWidth="1"/>
    <col min="3" max="3" width="31.90625" style="4" hidden="1" customWidth="1"/>
    <col min="4" max="4" width="7" style="4" hidden="1" customWidth="1"/>
    <col min="5" max="5" width="4.54296875" style="6" hidden="1" customWidth="1"/>
    <col min="6" max="6" width="9.6328125" style="2" customWidth="1"/>
    <col min="7" max="7" width="8.7265625" style="2" customWidth="1"/>
    <col min="8" max="8" width="6" style="2" customWidth="1"/>
    <col min="9" max="16384" width="8.7265625" style="4"/>
  </cols>
  <sheetData>
    <row r="1" spans="1:8" ht="56" x14ac:dyDescent="0.3">
      <c r="A1" s="2" t="s">
        <v>1576</v>
      </c>
      <c r="B1" s="3" t="s">
        <v>1575</v>
      </c>
      <c r="C1" s="4" t="s">
        <v>1574</v>
      </c>
      <c r="D1" s="4" t="s">
        <v>1573</v>
      </c>
      <c r="E1" s="6" t="s">
        <v>1214</v>
      </c>
      <c r="F1" s="2" t="s">
        <v>1580</v>
      </c>
      <c r="G1" s="2" t="s">
        <v>1581</v>
      </c>
      <c r="H1" s="2" t="s">
        <v>1582</v>
      </c>
    </row>
    <row r="2" spans="1:8" ht="28" x14ac:dyDescent="0.3">
      <c r="A2" s="2" t="s">
        <v>1209</v>
      </c>
      <c r="B2" s="3">
        <v>12</v>
      </c>
      <c r="C2" s="4" t="s">
        <v>1215</v>
      </c>
      <c r="D2" s="4">
        <v>10013</v>
      </c>
      <c r="E2" s="6">
        <v>1</v>
      </c>
      <c r="F2" s="5"/>
      <c r="G2" s="5">
        <v>1</v>
      </c>
      <c r="H2" s="5"/>
    </row>
    <row r="3" spans="1:8" ht="28" x14ac:dyDescent="0.3">
      <c r="A3" s="2" t="s">
        <v>1019</v>
      </c>
      <c r="B3" s="3">
        <v>12.1</v>
      </c>
      <c r="C3" s="4" t="s">
        <v>1216</v>
      </c>
      <c r="D3" s="4">
        <v>16378</v>
      </c>
      <c r="E3" s="6">
        <v>2</v>
      </c>
      <c r="F3" s="5"/>
      <c r="G3" s="5">
        <v>1</v>
      </c>
      <c r="H3" s="5"/>
    </row>
    <row r="4" spans="1:8" ht="28" x14ac:dyDescent="0.3">
      <c r="A4" s="2" t="s">
        <v>1020</v>
      </c>
      <c r="B4" s="3" t="s">
        <v>1217</v>
      </c>
      <c r="C4" s="4" t="s">
        <v>1218</v>
      </c>
      <c r="D4" s="4">
        <v>16379</v>
      </c>
      <c r="E4" s="6">
        <v>3</v>
      </c>
      <c r="F4" s="5">
        <v>1</v>
      </c>
      <c r="G4" s="5"/>
      <c r="H4" s="5"/>
    </row>
    <row r="5" spans="1:8" ht="28" x14ac:dyDescent="0.3">
      <c r="A5" s="2" t="s">
        <v>1021</v>
      </c>
      <c r="B5" s="3" t="s">
        <v>1219</v>
      </c>
      <c r="C5" s="4" t="s">
        <v>1220</v>
      </c>
      <c r="D5" s="4">
        <v>16380</v>
      </c>
      <c r="E5" s="6">
        <v>4</v>
      </c>
      <c r="F5" s="5">
        <v>1</v>
      </c>
      <c r="G5" s="5" t="s">
        <v>1571</v>
      </c>
      <c r="H5" s="5"/>
    </row>
    <row r="6" spans="1:8" ht="28" x14ac:dyDescent="0.3">
      <c r="A6" s="2" t="s">
        <v>1022</v>
      </c>
      <c r="B6" s="3" t="s">
        <v>1221</v>
      </c>
      <c r="C6" s="4" t="s">
        <v>1222</v>
      </c>
      <c r="D6" s="4">
        <v>16381</v>
      </c>
      <c r="E6" s="6">
        <v>4</v>
      </c>
      <c r="F6" s="5"/>
      <c r="G6" s="5">
        <v>1</v>
      </c>
      <c r="H6" s="5"/>
    </row>
    <row r="7" spans="1:8" ht="28" x14ac:dyDescent="0.3">
      <c r="A7" s="2" t="s">
        <v>1023</v>
      </c>
      <c r="B7" s="3" t="s">
        <v>1223</v>
      </c>
      <c r="C7" s="4" t="s">
        <v>1224</v>
      </c>
      <c r="D7" s="4">
        <v>16382</v>
      </c>
      <c r="E7" s="6">
        <v>4</v>
      </c>
      <c r="F7" s="5"/>
      <c r="G7" s="5"/>
      <c r="H7" s="5">
        <v>1</v>
      </c>
    </row>
    <row r="8" spans="1:8" ht="28" x14ac:dyDescent="0.3">
      <c r="A8" s="2" t="s">
        <v>1024</v>
      </c>
      <c r="B8" s="3" t="s">
        <v>1225</v>
      </c>
      <c r="C8" s="4" t="s">
        <v>1226</v>
      </c>
      <c r="D8" s="4">
        <v>16383</v>
      </c>
      <c r="E8" s="6">
        <v>4</v>
      </c>
      <c r="F8" s="5"/>
      <c r="G8" s="5"/>
      <c r="H8" s="5">
        <v>1</v>
      </c>
    </row>
    <row r="9" spans="1:8" ht="28" x14ac:dyDescent="0.3">
      <c r="A9" s="2" t="s">
        <v>1025</v>
      </c>
      <c r="B9" s="3" t="s">
        <v>1227</v>
      </c>
      <c r="C9" s="4" t="s">
        <v>1228</v>
      </c>
      <c r="D9" s="4">
        <v>16384</v>
      </c>
      <c r="E9" s="6">
        <v>3</v>
      </c>
      <c r="F9" s="5">
        <v>1</v>
      </c>
      <c r="G9" s="5"/>
      <c r="H9" s="5" t="s">
        <v>1571</v>
      </c>
    </row>
    <row r="10" spans="1:8" ht="28" x14ac:dyDescent="0.3">
      <c r="A10" s="2" t="s">
        <v>1026</v>
      </c>
      <c r="B10" s="3" t="s">
        <v>1229</v>
      </c>
      <c r="C10" s="4" t="s">
        <v>1230</v>
      </c>
      <c r="D10" s="4">
        <v>16385</v>
      </c>
      <c r="E10" s="6">
        <v>4</v>
      </c>
      <c r="F10" s="5">
        <v>1</v>
      </c>
      <c r="G10" s="5"/>
      <c r="H10" s="5"/>
    </row>
    <row r="11" spans="1:8" x14ac:dyDescent="0.3">
      <c r="A11" s="2" t="s">
        <v>1027</v>
      </c>
      <c r="B11" s="3" t="s">
        <v>1231</v>
      </c>
      <c r="C11" s="4" t="s">
        <v>1232</v>
      </c>
      <c r="D11" s="4">
        <v>16386</v>
      </c>
      <c r="E11" s="6">
        <v>4</v>
      </c>
      <c r="F11" s="5">
        <v>1</v>
      </c>
      <c r="G11" s="5"/>
      <c r="H11" s="5"/>
    </row>
    <row r="12" spans="1:8" x14ac:dyDescent="0.3">
      <c r="A12" s="2" t="s">
        <v>1028</v>
      </c>
      <c r="B12" s="3" t="s">
        <v>1233</v>
      </c>
      <c r="C12" s="4" t="s">
        <v>1234</v>
      </c>
      <c r="D12" s="4">
        <v>16387</v>
      </c>
      <c r="E12" s="6">
        <v>3</v>
      </c>
      <c r="F12" s="5"/>
      <c r="G12" s="5">
        <v>1</v>
      </c>
      <c r="H12" s="5"/>
    </row>
    <row r="13" spans="1:8" x14ac:dyDescent="0.3">
      <c r="A13" s="2" t="s">
        <v>1029</v>
      </c>
      <c r="B13" s="3" t="s">
        <v>1235</v>
      </c>
      <c r="C13" s="4" t="s">
        <v>1236</v>
      </c>
      <c r="D13" s="4">
        <v>16388</v>
      </c>
      <c r="E13" s="6">
        <v>4</v>
      </c>
      <c r="F13" s="5"/>
      <c r="G13" s="5">
        <v>1</v>
      </c>
      <c r="H13" s="5"/>
    </row>
    <row r="14" spans="1:8" x14ac:dyDescent="0.3">
      <c r="A14" s="2" t="s">
        <v>1030</v>
      </c>
      <c r="B14" s="3" t="s">
        <v>1237</v>
      </c>
      <c r="C14" s="4" t="s">
        <v>1238</v>
      </c>
      <c r="D14" s="4">
        <v>16389</v>
      </c>
      <c r="E14" s="6">
        <v>4</v>
      </c>
      <c r="F14" s="5"/>
      <c r="G14" s="5">
        <v>1</v>
      </c>
      <c r="H14" s="5"/>
    </row>
    <row r="15" spans="1:8" x14ac:dyDescent="0.3">
      <c r="A15" s="2" t="s">
        <v>1031</v>
      </c>
      <c r="B15" s="3" t="s">
        <v>1239</v>
      </c>
      <c r="C15" s="4" t="s">
        <v>1240</v>
      </c>
      <c r="D15" s="4">
        <v>16390</v>
      </c>
      <c r="E15" s="6">
        <v>4</v>
      </c>
      <c r="F15" s="5"/>
      <c r="G15" s="5">
        <v>1</v>
      </c>
      <c r="H15" s="5"/>
    </row>
    <row r="16" spans="1:8" x14ac:dyDescent="0.3">
      <c r="A16" s="2" t="s">
        <v>1032</v>
      </c>
      <c r="B16" s="3" t="s">
        <v>1241</v>
      </c>
      <c r="C16" s="4" t="s">
        <v>1242</v>
      </c>
      <c r="D16" s="4">
        <v>16391</v>
      </c>
      <c r="E16" s="6">
        <v>4</v>
      </c>
      <c r="F16" s="5">
        <v>1</v>
      </c>
      <c r="G16" s="5"/>
      <c r="H16" s="5"/>
    </row>
    <row r="17" spans="1:8" x14ac:dyDescent="0.3">
      <c r="A17" s="2" t="s">
        <v>1033</v>
      </c>
      <c r="B17" s="3" t="s">
        <v>1243</v>
      </c>
      <c r="C17" s="4" t="s">
        <v>1244</v>
      </c>
      <c r="D17" s="4">
        <v>16392</v>
      </c>
      <c r="E17" s="6">
        <v>3</v>
      </c>
      <c r="F17" s="5"/>
      <c r="G17" s="5"/>
      <c r="H17" s="5">
        <v>1</v>
      </c>
    </row>
    <row r="18" spans="1:8" x14ac:dyDescent="0.3">
      <c r="A18" s="2" t="s">
        <v>1034</v>
      </c>
      <c r="B18" s="3" t="s">
        <v>1245</v>
      </c>
      <c r="C18" s="4" t="s">
        <v>1246</v>
      </c>
      <c r="D18" s="4">
        <v>16393</v>
      </c>
      <c r="E18" s="6">
        <v>4</v>
      </c>
      <c r="F18" s="5"/>
      <c r="G18" s="5">
        <v>1</v>
      </c>
      <c r="H18" s="5"/>
    </row>
    <row r="19" spans="1:8" x14ac:dyDescent="0.3">
      <c r="A19" s="2" t="s">
        <v>1035</v>
      </c>
      <c r="B19" s="3" t="s">
        <v>1247</v>
      </c>
      <c r="C19" s="4" t="s">
        <v>1248</v>
      </c>
      <c r="D19" s="4">
        <v>16394</v>
      </c>
      <c r="E19" s="6">
        <v>4</v>
      </c>
      <c r="F19" s="5"/>
      <c r="G19" s="5"/>
      <c r="H19" s="5">
        <v>1</v>
      </c>
    </row>
    <row r="20" spans="1:8" x14ac:dyDescent="0.3">
      <c r="A20" s="2" t="s">
        <v>1036</v>
      </c>
      <c r="B20" s="3" t="s">
        <v>1249</v>
      </c>
      <c r="C20" s="4" t="s">
        <v>1250</v>
      </c>
      <c r="D20" s="4">
        <v>16395</v>
      </c>
      <c r="E20" s="6">
        <v>4</v>
      </c>
      <c r="F20" s="5"/>
      <c r="G20" s="5">
        <v>1</v>
      </c>
      <c r="H20" s="5"/>
    </row>
    <row r="21" spans="1:8" x14ac:dyDescent="0.3">
      <c r="A21" s="2" t="s">
        <v>1037</v>
      </c>
      <c r="B21" s="3" t="s">
        <v>1251</v>
      </c>
      <c r="C21" s="4" t="s">
        <v>1252</v>
      </c>
      <c r="D21" s="4">
        <v>16396</v>
      </c>
      <c r="E21" s="6">
        <v>3</v>
      </c>
      <c r="F21" s="5"/>
      <c r="G21" s="5">
        <v>1</v>
      </c>
      <c r="H21" s="5"/>
    </row>
    <row r="22" spans="1:8" ht="28" x14ac:dyDescent="0.3">
      <c r="A22" s="2" t="s">
        <v>1038</v>
      </c>
      <c r="B22" s="3" t="s">
        <v>1253</v>
      </c>
      <c r="C22" s="4" t="s">
        <v>1254</v>
      </c>
      <c r="D22" s="4">
        <v>16397</v>
      </c>
      <c r="E22" s="6">
        <v>4</v>
      </c>
      <c r="F22" s="5">
        <v>1</v>
      </c>
      <c r="G22" s="5"/>
      <c r="H22" s="5"/>
    </row>
    <row r="23" spans="1:8" x14ac:dyDescent="0.3">
      <c r="A23" s="2" t="s">
        <v>1039</v>
      </c>
      <c r="B23" s="3" t="s">
        <v>1255</v>
      </c>
      <c r="C23" s="4" t="s">
        <v>1256</v>
      </c>
      <c r="D23" s="4">
        <v>16398</v>
      </c>
      <c r="E23" s="6">
        <v>4</v>
      </c>
      <c r="F23" s="5"/>
      <c r="G23" s="5">
        <v>1</v>
      </c>
      <c r="H23" s="5"/>
    </row>
    <row r="24" spans="1:8" x14ac:dyDescent="0.3">
      <c r="A24" s="2" t="s">
        <v>1040</v>
      </c>
      <c r="B24" s="3" t="s">
        <v>1257</v>
      </c>
      <c r="C24" s="4" t="s">
        <v>1258</v>
      </c>
      <c r="D24" s="4">
        <v>16399</v>
      </c>
      <c r="E24" s="6">
        <v>4</v>
      </c>
      <c r="F24" s="5"/>
      <c r="G24" s="5">
        <v>1</v>
      </c>
      <c r="H24" s="5"/>
    </row>
    <row r="25" spans="1:8" x14ac:dyDescent="0.3">
      <c r="A25" s="8" t="s">
        <v>1041</v>
      </c>
      <c r="B25" s="9">
        <v>12.2</v>
      </c>
      <c r="C25" s="10" t="s">
        <v>1259</v>
      </c>
      <c r="D25" s="10">
        <v>16400</v>
      </c>
      <c r="E25" s="11">
        <v>2</v>
      </c>
      <c r="F25" s="12">
        <v>1</v>
      </c>
      <c r="G25" s="12">
        <v>1</v>
      </c>
      <c r="H25" s="12">
        <v>1</v>
      </c>
    </row>
    <row r="26" spans="1:8" x14ac:dyDescent="0.3">
      <c r="A26" s="2" t="s">
        <v>1042</v>
      </c>
      <c r="B26" s="3" t="s">
        <v>1260</v>
      </c>
      <c r="C26" s="4" t="s">
        <v>1261</v>
      </c>
      <c r="D26" s="4">
        <v>16401</v>
      </c>
      <c r="E26" s="6">
        <v>3</v>
      </c>
      <c r="F26" s="5">
        <v>1</v>
      </c>
      <c r="G26" s="5"/>
      <c r="H26" s="5"/>
    </row>
    <row r="27" spans="1:8" x14ac:dyDescent="0.3">
      <c r="A27" s="2" t="s">
        <v>1043</v>
      </c>
      <c r="B27" s="3" t="s">
        <v>1262</v>
      </c>
      <c r="C27" s="4" t="s">
        <v>1263</v>
      </c>
      <c r="D27" s="4">
        <v>16402</v>
      </c>
      <c r="E27" s="6">
        <v>4</v>
      </c>
      <c r="F27" s="5">
        <v>1</v>
      </c>
      <c r="G27" s="5"/>
      <c r="H27" s="5"/>
    </row>
    <row r="28" spans="1:8" x14ac:dyDescent="0.3">
      <c r="A28" s="2" t="s">
        <v>1044</v>
      </c>
      <c r="B28" s="3" t="s">
        <v>1264</v>
      </c>
      <c r="C28" s="4" t="s">
        <v>1265</v>
      </c>
      <c r="D28" s="4">
        <v>16403</v>
      </c>
      <c r="E28" s="6">
        <v>4</v>
      </c>
      <c r="F28" s="5">
        <v>1</v>
      </c>
      <c r="G28" s="5"/>
      <c r="H28" s="5"/>
    </row>
    <row r="29" spans="1:8" x14ac:dyDescent="0.3">
      <c r="A29" s="2" t="s">
        <v>1045</v>
      </c>
      <c r="B29" s="3" t="s">
        <v>1266</v>
      </c>
      <c r="C29" s="4" t="s">
        <v>1267</v>
      </c>
      <c r="D29" s="4">
        <v>16404</v>
      </c>
      <c r="E29" s="6">
        <v>4</v>
      </c>
      <c r="F29" s="5">
        <v>1</v>
      </c>
      <c r="G29" s="5"/>
      <c r="H29" s="5"/>
    </row>
    <row r="30" spans="1:8" x14ac:dyDescent="0.3">
      <c r="A30" s="2" t="s">
        <v>1046</v>
      </c>
      <c r="B30" s="3" t="s">
        <v>1268</v>
      </c>
      <c r="C30" s="4" t="s">
        <v>1269</v>
      </c>
      <c r="D30" s="4">
        <v>16405</v>
      </c>
      <c r="E30" s="6">
        <v>3</v>
      </c>
      <c r="F30" s="5"/>
      <c r="G30" s="5">
        <v>1</v>
      </c>
      <c r="H30" s="5"/>
    </row>
    <row r="31" spans="1:8" x14ac:dyDescent="0.3">
      <c r="A31" s="2" t="s">
        <v>1047</v>
      </c>
      <c r="B31" s="3" t="s">
        <v>1270</v>
      </c>
      <c r="C31" s="4" t="s">
        <v>1271</v>
      </c>
      <c r="D31" s="4">
        <v>16406</v>
      </c>
      <c r="E31" s="6">
        <v>4</v>
      </c>
      <c r="F31" s="5"/>
      <c r="G31" s="5">
        <v>1</v>
      </c>
      <c r="H31" s="5"/>
    </row>
    <row r="32" spans="1:8" x14ac:dyDescent="0.3">
      <c r="A32" s="2" t="s">
        <v>1048</v>
      </c>
      <c r="B32" s="3" t="s">
        <v>1272</v>
      </c>
      <c r="C32" s="4" t="s">
        <v>1273</v>
      </c>
      <c r="D32" s="4">
        <v>16407</v>
      </c>
      <c r="E32" s="6">
        <v>4</v>
      </c>
      <c r="F32" s="5"/>
      <c r="G32" s="5">
        <v>1</v>
      </c>
      <c r="H32" s="5"/>
    </row>
    <row r="33" spans="1:8" x14ac:dyDescent="0.3">
      <c r="A33" s="2" t="s">
        <v>1049</v>
      </c>
      <c r="B33" s="3" t="s">
        <v>1274</v>
      </c>
      <c r="C33" s="4" t="s">
        <v>1275</v>
      </c>
      <c r="D33" s="4">
        <v>16408</v>
      </c>
      <c r="E33" s="6">
        <v>4</v>
      </c>
      <c r="F33" s="5"/>
      <c r="G33" s="5">
        <v>1</v>
      </c>
      <c r="H33" s="5"/>
    </row>
    <row r="34" spans="1:8" x14ac:dyDescent="0.3">
      <c r="A34" s="2" t="s">
        <v>1050</v>
      </c>
      <c r="B34" s="3" t="s">
        <v>1276</v>
      </c>
      <c r="C34" s="4" t="s">
        <v>1277</v>
      </c>
      <c r="D34" s="4">
        <v>16409</v>
      </c>
      <c r="E34" s="6">
        <v>4</v>
      </c>
      <c r="F34" s="5"/>
      <c r="G34" s="5">
        <v>1</v>
      </c>
      <c r="H34" s="5"/>
    </row>
    <row r="35" spans="1:8" x14ac:dyDescent="0.3">
      <c r="A35" s="2" t="s">
        <v>1051</v>
      </c>
      <c r="B35" s="3" t="s">
        <v>1278</v>
      </c>
      <c r="C35" s="4" t="s">
        <v>1279</v>
      </c>
      <c r="D35" s="4">
        <v>16410</v>
      </c>
      <c r="E35" s="6">
        <v>3</v>
      </c>
      <c r="F35" s="5"/>
      <c r="G35" s="5"/>
      <c r="H35" s="5">
        <v>1</v>
      </c>
    </row>
    <row r="36" spans="1:8" x14ac:dyDescent="0.3">
      <c r="A36" s="2" t="s">
        <v>1052</v>
      </c>
      <c r="B36" s="3" t="s">
        <v>1280</v>
      </c>
      <c r="C36" s="4" t="s">
        <v>1281</v>
      </c>
      <c r="D36" s="4">
        <v>16411</v>
      </c>
      <c r="E36" s="6">
        <v>4</v>
      </c>
      <c r="F36" s="5"/>
      <c r="G36" s="5"/>
      <c r="H36" s="5">
        <v>1</v>
      </c>
    </row>
    <row r="37" spans="1:8" ht="28" x14ac:dyDescent="0.3">
      <c r="A37" s="2" t="s">
        <v>1053</v>
      </c>
      <c r="B37" s="3" t="s">
        <v>1282</v>
      </c>
      <c r="C37" s="4" t="s">
        <v>1283</v>
      </c>
      <c r="D37" s="4">
        <v>11117</v>
      </c>
      <c r="E37" s="6">
        <v>5</v>
      </c>
      <c r="F37" s="5"/>
      <c r="G37" s="5"/>
      <c r="H37" s="5">
        <v>1</v>
      </c>
    </row>
    <row r="38" spans="1:8" x14ac:dyDescent="0.3">
      <c r="A38" s="2" t="s">
        <v>1054</v>
      </c>
      <c r="B38" s="3" t="s">
        <v>1284</v>
      </c>
      <c r="C38" s="4" t="s">
        <v>1285</v>
      </c>
      <c r="D38" s="4">
        <v>16412</v>
      </c>
      <c r="E38" s="6">
        <v>5</v>
      </c>
      <c r="F38" s="5"/>
      <c r="G38" s="5"/>
      <c r="H38" s="5">
        <v>1</v>
      </c>
    </row>
    <row r="39" spans="1:8" ht="28" x14ac:dyDescent="0.3">
      <c r="A39" s="2" t="s">
        <v>1055</v>
      </c>
      <c r="B39" s="3" t="s">
        <v>1286</v>
      </c>
      <c r="C39" s="4" t="s">
        <v>1287</v>
      </c>
      <c r="D39" s="4">
        <v>11118</v>
      </c>
      <c r="E39" s="6">
        <v>5</v>
      </c>
      <c r="F39" s="5"/>
      <c r="G39" s="5"/>
      <c r="H39" s="5">
        <v>1</v>
      </c>
    </row>
    <row r="40" spans="1:8" ht="28" x14ac:dyDescent="0.3">
      <c r="A40" s="2" t="s">
        <v>1056</v>
      </c>
      <c r="B40" s="3" t="s">
        <v>1288</v>
      </c>
      <c r="C40" s="4" t="s">
        <v>1289</v>
      </c>
      <c r="D40" s="4">
        <v>11119</v>
      </c>
      <c r="E40" s="6">
        <v>5</v>
      </c>
      <c r="F40" s="5"/>
      <c r="G40" s="5"/>
      <c r="H40" s="5">
        <v>1</v>
      </c>
    </row>
    <row r="41" spans="1:8" x14ac:dyDescent="0.3">
      <c r="A41" s="2" t="s">
        <v>1057</v>
      </c>
      <c r="B41" s="3" t="s">
        <v>1290</v>
      </c>
      <c r="C41" s="4" t="s">
        <v>1291</v>
      </c>
      <c r="D41" s="4">
        <v>11120</v>
      </c>
      <c r="E41" s="6">
        <v>5</v>
      </c>
      <c r="F41" s="5">
        <v>1</v>
      </c>
      <c r="G41" s="5"/>
      <c r="H41" s="5"/>
    </row>
    <row r="42" spans="1:8" x14ac:dyDescent="0.3">
      <c r="A42" s="2" t="s">
        <v>1058</v>
      </c>
      <c r="B42" s="3" t="s">
        <v>1292</v>
      </c>
      <c r="C42" s="4" t="s">
        <v>1293</v>
      </c>
      <c r="D42" s="4">
        <v>11121</v>
      </c>
      <c r="E42" s="6">
        <v>5</v>
      </c>
      <c r="F42" s="5">
        <v>1</v>
      </c>
      <c r="G42" s="5"/>
      <c r="H42" s="5" t="s">
        <v>1571</v>
      </c>
    </row>
    <row r="43" spans="1:8" x14ac:dyDescent="0.3">
      <c r="A43" s="2" t="s">
        <v>1059</v>
      </c>
      <c r="B43" s="3" t="s">
        <v>1294</v>
      </c>
      <c r="C43" s="4" t="s">
        <v>1295</v>
      </c>
      <c r="D43" s="4">
        <v>16413</v>
      </c>
      <c r="E43" s="6">
        <v>4</v>
      </c>
      <c r="F43" s="5"/>
      <c r="G43" s="5">
        <v>1</v>
      </c>
      <c r="H43" s="5" t="s">
        <v>1571</v>
      </c>
    </row>
    <row r="44" spans="1:8" x14ac:dyDescent="0.3">
      <c r="A44" s="2" t="s">
        <v>1060</v>
      </c>
      <c r="B44" s="3" t="s">
        <v>1296</v>
      </c>
      <c r="C44" s="4" t="s">
        <v>1297</v>
      </c>
      <c r="D44" s="4">
        <v>11123</v>
      </c>
      <c r="E44" s="6">
        <v>5</v>
      </c>
      <c r="F44" s="5" t="s">
        <v>1571</v>
      </c>
      <c r="G44" s="5">
        <v>1</v>
      </c>
      <c r="H44" s="5" t="s">
        <v>1571</v>
      </c>
    </row>
    <row r="45" spans="1:8" x14ac:dyDescent="0.3">
      <c r="A45" s="2" t="s">
        <v>1061</v>
      </c>
      <c r="B45" s="3" t="s">
        <v>1298</v>
      </c>
      <c r="C45" s="4" t="s">
        <v>1299</v>
      </c>
      <c r="D45" s="4">
        <v>11124</v>
      </c>
      <c r="E45" s="6">
        <v>5</v>
      </c>
      <c r="F45" s="5">
        <v>1</v>
      </c>
      <c r="G45" s="5"/>
      <c r="H45" s="5"/>
    </row>
    <row r="46" spans="1:8" x14ac:dyDescent="0.3">
      <c r="A46" s="2" t="s">
        <v>1062</v>
      </c>
      <c r="B46" s="3" t="s">
        <v>1300</v>
      </c>
      <c r="C46" s="4" t="s">
        <v>1301</v>
      </c>
      <c r="D46" s="4">
        <v>11125</v>
      </c>
      <c r="E46" s="6">
        <v>5</v>
      </c>
      <c r="F46" s="5"/>
      <c r="G46" s="5">
        <v>1</v>
      </c>
      <c r="H46" s="5"/>
    </row>
    <row r="47" spans="1:8" ht="28" x14ac:dyDescent="0.3">
      <c r="A47" s="2" t="s">
        <v>1063</v>
      </c>
      <c r="B47" s="3" t="s">
        <v>1302</v>
      </c>
      <c r="C47" s="4" t="s">
        <v>1303</v>
      </c>
      <c r="D47" s="4">
        <v>11127</v>
      </c>
      <c r="E47" s="6">
        <v>5</v>
      </c>
      <c r="F47" s="5">
        <v>1</v>
      </c>
      <c r="G47" s="5"/>
      <c r="H47" s="5"/>
    </row>
    <row r="48" spans="1:8" x14ac:dyDescent="0.3">
      <c r="A48" s="2" t="s">
        <v>1064</v>
      </c>
      <c r="B48" s="3" t="s">
        <v>1304</v>
      </c>
      <c r="C48" s="4" t="s">
        <v>1305</v>
      </c>
      <c r="D48" s="4">
        <v>11128</v>
      </c>
      <c r="E48" s="6">
        <v>5</v>
      </c>
      <c r="F48" s="5">
        <v>1</v>
      </c>
      <c r="G48" s="5"/>
      <c r="H48" s="5"/>
    </row>
    <row r="49" spans="1:8" x14ac:dyDescent="0.3">
      <c r="A49" s="2" t="s">
        <v>1065</v>
      </c>
      <c r="B49" s="3" t="s">
        <v>1306</v>
      </c>
      <c r="C49" s="4" t="s">
        <v>1307</v>
      </c>
      <c r="D49" s="4">
        <v>11129</v>
      </c>
      <c r="E49" s="6">
        <v>5</v>
      </c>
      <c r="F49" s="5"/>
      <c r="G49" s="5">
        <v>1</v>
      </c>
      <c r="H49" s="5" t="s">
        <v>1571</v>
      </c>
    </row>
    <row r="50" spans="1:8" x14ac:dyDescent="0.3">
      <c r="A50" s="2" t="s">
        <v>1066</v>
      </c>
      <c r="B50" s="3" t="s">
        <v>1308</v>
      </c>
      <c r="C50" s="4" t="s">
        <v>1309</v>
      </c>
      <c r="D50" s="4">
        <v>16414</v>
      </c>
      <c r="E50" s="6">
        <v>4</v>
      </c>
      <c r="F50" s="5"/>
      <c r="G50" s="5"/>
      <c r="H50" s="5">
        <v>1</v>
      </c>
    </row>
    <row r="51" spans="1:8" ht="28" x14ac:dyDescent="0.3">
      <c r="A51" s="2" t="s">
        <v>1067</v>
      </c>
      <c r="B51" s="3" t="s">
        <v>1310</v>
      </c>
      <c r="C51" s="4" t="s">
        <v>1311</v>
      </c>
      <c r="D51" s="4" t="s">
        <v>1312</v>
      </c>
      <c r="E51" s="6">
        <v>5</v>
      </c>
      <c r="F51" s="5">
        <v>1</v>
      </c>
      <c r="G51" s="5"/>
      <c r="H51" s="5" t="s">
        <v>1571</v>
      </c>
    </row>
    <row r="52" spans="1:8" x14ac:dyDescent="0.3">
      <c r="A52" s="2" t="s">
        <v>1068</v>
      </c>
      <c r="B52" s="3" t="s">
        <v>1313</v>
      </c>
      <c r="C52" s="4" t="s">
        <v>1314</v>
      </c>
      <c r="D52" s="4">
        <v>16415</v>
      </c>
      <c r="E52" s="6">
        <v>5</v>
      </c>
      <c r="F52" s="5"/>
      <c r="G52" s="5"/>
      <c r="H52" s="5">
        <v>1</v>
      </c>
    </row>
    <row r="53" spans="1:8" x14ac:dyDescent="0.3">
      <c r="A53" s="2" t="s">
        <v>1069</v>
      </c>
      <c r="B53" s="3" t="s">
        <v>1315</v>
      </c>
      <c r="C53" s="4" t="s">
        <v>1316</v>
      </c>
      <c r="D53" s="4">
        <v>16416</v>
      </c>
      <c r="E53" s="6">
        <v>5</v>
      </c>
      <c r="F53" s="5"/>
      <c r="G53" s="5"/>
      <c r="H53" s="5">
        <v>1</v>
      </c>
    </row>
    <row r="54" spans="1:8" ht="28" x14ac:dyDescent="0.3">
      <c r="A54" s="2" t="s">
        <v>1070</v>
      </c>
      <c r="B54" s="3" t="s">
        <v>1317</v>
      </c>
      <c r="C54" s="4" t="s">
        <v>1318</v>
      </c>
      <c r="D54" s="4">
        <v>11132</v>
      </c>
      <c r="E54" s="6">
        <v>5</v>
      </c>
      <c r="F54" s="5"/>
      <c r="G54" s="5"/>
      <c r="H54" s="5">
        <v>1</v>
      </c>
    </row>
    <row r="55" spans="1:8" ht="28" x14ac:dyDescent="0.3">
      <c r="A55" s="2" t="s">
        <v>1071</v>
      </c>
      <c r="B55" s="3" t="s">
        <v>1319</v>
      </c>
      <c r="C55" s="4" t="s">
        <v>1320</v>
      </c>
      <c r="D55" s="4">
        <v>11133</v>
      </c>
      <c r="E55" s="6">
        <v>5</v>
      </c>
      <c r="F55" s="5"/>
      <c r="G55" s="5">
        <v>1</v>
      </c>
      <c r="H55" s="5"/>
    </row>
    <row r="56" spans="1:8" x14ac:dyDescent="0.3">
      <c r="A56" s="2" t="s">
        <v>1072</v>
      </c>
      <c r="B56" s="3" t="s">
        <v>1321</v>
      </c>
      <c r="C56" s="4" t="s">
        <v>1322</v>
      </c>
      <c r="D56" s="4">
        <v>16417</v>
      </c>
      <c r="E56" s="6">
        <v>4</v>
      </c>
      <c r="F56" s="5"/>
      <c r="G56" s="5">
        <v>1</v>
      </c>
      <c r="H56" s="5"/>
    </row>
    <row r="57" spans="1:8" x14ac:dyDescent="0.3">
      <c r="A57" s="2" t="s">
        <v>1073</v>
      </c>
      <c r="B57" s="3" t="s">
        <v>1323</v>
      </c>
      <c r="C57" s="4" t="s">
        <v>1324</v>
      </c>
      <c r="D57" s="4">
        <v>16418</v>
      </c>
      <c r="E57" s="6">
        <v>4</v>
      </c>
      <c r="F57" s="5">
        <v>1</v>
      </c>
      <c r="G57" s="5"/>
      <c r="H57" s="5"/>
    </row>
    <row r="58" spans="1:8" x14ac:dyDescent="0.3">
      <c r="A58" s="2" t="s">
        <v>1074</v>
      </c>
      <c r="B58" s="3">
        <v>12.3</v>
      </c>
      <c r="C58" s="4" t="s">
        <v>1325</v>
      </c>
      <c r="D58" s="4">
        <v>17471</v>
      </c>
      <c r="E58" s="6">
        <v>2</v>
      </c>
      <c r="F58" s="5">
        <v>1</v>
      </c>
      <c r="G58" s="5"/>
      <c r="H58" s="5"/>
    </row>
    <row r="59" spans="1:8" x14ac:dyDescent="0.3">
      <c r="A59" s="2" t="s">
        <v>1075</v>
      </c>
      <c r="B59" s="3" t="s">
        <v>1326</v>
      </c>
      <c r="C59" s="4" t="s">
        <v>1327</v>
      </c>
      <c r="D59" s="4">
        <v>17472</v>
      </c>
      <c r="E59" s="6">
        <v>3</v>
      </c>
      <c r="F59" s="5">
        <v>1</v>
      </c>
      <c r="G59" s="5"/>
      <c r="H59" s="5"/>
    </row>
    <row r="60" spans="1:8" s="10" customFormat="1" x14ac:dyDescent="0.3">
      <c r="A60" s="8" t="s">
        <v>1076</v>
      </c>
      <c r="B60" s="9" t="s">
        <v>1328</v>
      </c>
      <c r="C60" s="10" t="s">
        <v>1329</v>
      </c>
      <c r="D60" s="10">
        <v>17473</v>
      </c>
      <c r="E60" s="11">
        <v>4</v>
      </c>
      <c r="F60" s="12">
        <v>1</v>
      </c>
      <c r="G60" s="12"/>
      <c r="H60" s="12"/>
    </row>
    <row r="61" spans="1:8" x14ac:dyDescent="0.3">
      <c r="A61" s="2" t="s">
        <v>1077</v>
      </c>
      <c r="B61" s="3" t="s">
        <v>1330</v>
      </c>
      <c r="C61" s="4" t="s">
        <v>1331</v>
      </c>
      <c r="D61" s="4">
        <v>17474</v>
      </c>
      <c r="E61" s="6">
        <v>4</v>
      </c>
      <c r="F61" s="5">
        <v>1</v>
      </c>
      <c r="G61" s="5"/>
      <c r="H61" s="5"/>
    </row>
    <row r="62" spans="1:8" x14ac:dyDescent="0.3">
      <c r="A62" s="2" t="s">
        <v>1078</v>
      </c>
      <c r="B62" s="3" t="s">
        <v>1332</v>
      </c>
      <c r="C62" s="4" t="s">
        <v>1333</v>
      </c>
      <c r="D62" s="4">
        <v>17475</v>
      </c>
      <c r="E62" s="6">
        <v>4</v>
      </c>
      <c r="F62" s="5">
        <v>1</v>
      </c>
      <c r="G62" s="5"/>
      <c r="H62" s="5"/>
    </row>
    <row r="63" spans="1:8" ht="28" x14ac:dyDescent="0.3">
      <c r="A63" s="2" t="s">
        <v>1079</v>
      </c>
      <c r="B63" s="3" t="s">
        <v>1334</v>
      </c>
      <c r="C63" s="4" t="s">
        <v>1335</v>
      </c>
      <c r="D63" s="4" t="s">
        <v>1336</v>
      </c>
      <c r="E63" s="6">
        <v>5</v>
      </c>
      <c r="F63" s="5">
        <v>1</v>
      </c>
      <c r="G63" s="5"/>
      <c r="H63" s="5"/>
    </row>
    <row r="64" spans="1:8" x14ac:dyDescent="0.3">
      <c r="A64" s="2" t="s">
        <v>1080</v>
      </c>
      <c r="B64" s="3" t="s">
        <v>1337</v>
      </c>
      <c r="C64" s="4" t="s">
        <v>1338</v>
      </c>
      <c r="D64" s="4">
        <v>17477</v>
      </c>
      <c r="E64" s="6">
        <v>5</v>
      </c>
      <c r="F64" s="5">
        <v>1</v>
      </c>
      <c r="G64" s="5"/>
      <c r="H64" s="5"/>
    </row>
    <row r="65" spans="1:8" x14ac:dyDescent="0.3">
      <c r="A65" s="2" t="s">
        <v>1081</v>
      </c>
      <c r="B65" s="3" t="s">
        <v>1339</v>
      </c>
      <c r="C65" s="4" t="s">
        <v>1340</v>
      </c>
      <c r="D65" s="4">
        <v>17478</v>
      </c>
      <c r="E65" s="6">
        <v>5</v>
      </c>
      <c r="F65" s="5">
        <v>1</v>
      </c>
      <c r="G65" s="5"/>
      <c r="H65" s="5"/>
    </row>
    <row r="66" spans="1:8" x14ac:dyDescent="0.3">
      <c r="A66" s="2" t="s">
        <v>1082</v>
      </c>
      <c r="B66" s="3" t="s">
        <v>1341</v>
      </c>
      <c r="C66" s="4" t="s">
        <v>1342</v>
      </c>
      <c r="D66" s="4">
        <v>17479</v>
      </c>
      <c r="E66" s="6">
        <v>5</v>
      </c>
      <c r="F66" s="5">
        <v>1</v>
      </c>
      <c r="G66" s="5" t="s">
        <v>1571</v>
      </c>
      <c r="H66" s="5"/>
    </row>
    <row r="67" spans="1:8" ht="28" x14ac:dyDescent="0.3">
      <c r="A67" s="2" t="s">
        <v>1083</v>
      </c>
      <c r="B67" s="3" t="s">
        <v>1343</v>
      </c>
      <c r="C67" s="4" t="s">
        <v>1344</v>
      </c>
      <c r="D67" s="4">
        <v>17480</v>
      </c>
      <c r="E67" s="6">
        <v>4</v>
      </c>
      <c r="F67" s="5" t="s">
        <v>1571</v>
      </c>
      <c r="G67" s="5">
        <v>1</v>
      </c>
      <c r="H67" s="5"/>
    </row>
    <row r="68" spans="1:8" x14ac:dyDescent="0.3">
      <c r="A68" s="2" t="s">
        <v>1084</v>
      </c>
      <c r="B68" s="3" t="s">
        <v>1345</v>
      </c>
      <c r="C68" s="4" t="s">
        <v>1346</v>
      </c>
      <c r="D68" s="4">
        <v>17481</v>
      </c>
      <c r="E68" s="6">
        <v>4</v>
      </c>
      <c r="F68" s="5" t="s">
        <v>1571</v>
      </c>
      <c r="G68" s="5">
        <v>1</v>
      </c>
      <c r="H68" s="5"/>
    </row>
    <row r="69" spans="1:8" x14ac:dyDescent="0.3">
      <c r="A69" s="2" t="s">
        <v>1085</v>
      </c>
      <c r="B69" s="3" t="s">
        <v>1347</v>
      </c>
      <c r="C69" s="4" t="s">
        <v>1348</v>
      </c>
      <c r="D69" s="4">
        <v>17482</v>
      </c>
      <c r="E69" s="6">
        <v>3</v>
      </c>
      <c r="F69" s="5" t="s">
        <v>1571</v>
      </c>
      <c r="G69" s="5">
        <v>1</v>
      </c>
      <c r="H69" s="5"/>
    </row>
    <row r="70" spans="1:8" x14ac:dyDescent="0.3">
      <c r="A70" s="2" t="s">
        <v>1086</v>
      </c>
      <c r="B70" s="3" t="s">
        <v>1349</v>
      </c>
      <c r="C70" s="4" t="s">
        <v>1350</v>
      </c>
      <c r="D70" s="4">
        <v>17483</v>
      </c>
      <c r="E70" s="6">
        <v>4</v>
      </c>
      <c r="F70" s="5"/>
      <c r="G70" s="5"/>
      <c r="H70" s="5">
        <v>1</v>
      </c>
    </row>
    <row r="71" spans="1:8" x14ac:dyDescent="0.3">
      <c r="A71" s="2" t="s">
        <v>1087</v>
      </c>
      <c r="B71" s="3" t="s">
        <v>1351</v>
      </c>
      <c r="C71" s="4" t="s">
        <v>1352</v>
      </c>
      <c r="D71" s="4">
        <v>17484</v>
      </c>
      <c r="E71" s="6">
        <v>5</v>
      </c>
      <c r="F71" s="5"/>
      <c r="G71" s="5"/>
      <c r="H71" s="5">
        <v>1</v>
      </c>
    </row>
    <row r="72" spans="1:8" x14ac:dyDescent="0.3">
      <c r="A72" s="2" t="s">
        <v>1088</v>
      </c>
      <c r="B72" s="3" t="s">
        <v>1353</v>
      </c>
      <c r="C72" s="4" t="s">
        <v>1354</v>
      </c>
      <c r="D72" s="4" t="s">
        <v>1355</v>
      </c>
      <c r="E72" s="6">
        <v>5</v>
      </c>
      <c r="F72" s="5"/>
      <c r="G72" s="5"/>
      <c r="H72" s="5">
        <v>1</v>
      </c>
    </row>
    <row r="73" spans="1:8" x14ac:dyDescent="0.3">
      <c r="A73" s="2" t="s">
        <v>1089</v>
      </c>
      <c r="B73" s="3" t="s">
        <v>1356</v>
      </c>
      <c r="C73" s="4" t="s">
        <v>1357</v>
      </c>
      <c r="D73" s="4" t="s">
        <v>1355</v>
      </c>
      <c r="E73" s="6">
        <v>5</v>
      </c>
      <c r="F73" s="5">
        <v>1</v>
      </c>
      <c r="G73" s="5"/>
      <c r="H73" s="5"/>
    </row>
    <row r="74" spans="1:8" x14ac:dyDescent="0.3">
      <c r="A74" s="2" t="s">
        <v>1090</v>
      </c>
      <c r="B74" s="3" t="s">
        <v>1358</v>
      </c>
      <c r="C74" s="4" t="s">
        <v>1359</v>
      </c>
      <c r="D74" s="4">
        <v>17487</v>
      </c>
      <c r="E74" s="6">
        <v>4</v>
      </c>
      <c r="F74" s="5">
        <v>1</v>
      </c>
      <c r="G74" s="5">
        <v>1</v>
      </c>
      <c r="H74" s="5"/>
    </row>
    <row r="75" spans="1:8" x14ac:dyDescent="0.3">
      <c r="A75" s="2" t="s">
        <v>1091</v>
      </c>
      <c r="B75" s="3" t="s">
        <v>1360</v>
      </c>
      <c r="C75" s="4" t="s">
        <v>1361</v>
      </c>
      <c r="D75" s="4">
        <v>17488</v>
      </c>
      <c r="E75" s="6">
        <v>5</v>
      </c>
      <c r="F75" s="5">
        <v>1</v>
      </c>
      <c r="G75" s="5"/>
      <c r="H75" s="5"/>
    </row>
    <row r="76" spans="1:8" x14ac:dyDescent="0.3">
      <c r="A76" s="2" t="s">
        <v>1092</v>
      </c>
      <c r="B76" s="3" t="s">
        <v>1362</v>
      </c>
      <c r="C76" s="4" t="s">
        <v>1363</v>
      </c>
      <c r="D76" s="4" t="s">
        <v>1364</v>
      </c>
      <c r="E76" s="6">
        <v>5</v>
      </c>
      <c r="F76" s="5">
        <v>1</v>
      </c>
      <c r="G76" s="5"/>
      <c r="H76" s="5"/>
    </row>
    <row r="77" spans="1:8" x14ac:dyDescent="0.3">
      <c r="A77" s="2" t="s">
        <v>1093</v>
      </c>
      <c r="B77" s="3" t="s">
        <v>1365</v>
      </c>
      <c r="C77" s="4" t="s">
        <v>1366</v>
      </c>
      <c r="D77" s="4">
        <v>17490</v>
      </c>
      <c r="E77" s="6">
        <v>5</v>
      </c>
      <c r="F77" s="5">
        <v>1</v>
      </c>
      <c r="G77" s="5"/>
      <c r="H77" s="5"/>
    </row>
    <row r="78" spans="1:8" x14ac:dyDescent="0.3">
      <c r="A78" s="2" t="s">
        <v>1094</v>
      </c>
      <c r="B78" s="3" t="s">
        <v>1367</v>
      </c>
      <c r="C78" s="4" t="s">
        <v>1368</v>
      </c>
      <c r="D78" s="4">
        <v>17491</v>
      </c>
      <c r="E78" s="6">
        <v>5</v>
      </c>
      <c r="F78" s="5" t="s">
        <v>1571</v>
      </c>
      <c r="G78" s="5">
        <v>1</v>
      </c>
      <c r="H78" s="5"/>
    </row>
    <row r="79" spans="1:8" x14ac:dyDescent="0.3">
      <c r="A79" s="2" t="s">
        <v>1095</v>
      </c>
      <c r="B79" s="3" t="s">
        <v>1369</v>
      </c>
      <c r="C79" s="4" t="s">
        <v>1370</v>
      </c>
      <c r="D79" s="4">
        <v>17492</v>
      </c>
      <c r="E79" s="6">
        <v>3</v>
      </c>
      <c r="F79" s="5">
        <v>1</v>
      </c>
      <c r="G79" s="5"/>
      <c r="H79" s="5"/>
    </row>
    <row r="80" spans="1:8" x14ac:dyDescent="0.3">
      <c r="A80" s="2" t="s">
        <v>1096</v>
      </c>
      <c r="B80" s="3" t="s">
        <v>1371</v>
      </c>
      <c r="C80" s="4" t="s">
        <v>1372</v>
      </c>
      <c r="D80" s="4">
        <v>17493</v>
      </c>
      <c r="E80" s="6">
        <v>4</v>
      </c>
      <c r="F80" s="5" t="s">
        <v>1571</v>
      </c>
      <c r="G80" s="5">
        <v>1</v>
      </c>
      <c r="H80" s="5"/>
    </row>
    <row r="81" spans="1:8" x14ac:dyDescent="0.3">
      <c r="A81" s="2" t="s">
        <v>1097</v>
      </c>
      <c r="B81" s="3" t="s">
        <v>1373</v>
      </c>
      <c r="C81" s="4" t="s">
        <v>1374</v>
      </c>
      <c r="D81" s="4" t="s">
        <v>1364</v>
      </c>
      <c r="E81" s="6">
        <v>4</v>
      </c>
      <c r="F81" s="5">
        <v>1</v>
      </c>
      <c r="G81" s="5"/>
      <c r="H81" s="5"/>
    </row>
    <row r="82" spans="1:8" s="10" customFormat="1" x14ac:dyDescent="0.3">
      <c r="A82" s="8" t="s">
        <v>1098</v>
      </c>
      <c r="B82" s="9" t="s">
        <v>1375</v>
      </c>
      <c r="C82" s="10" t="s">
        <v>1599</v>
      </c>
      <c r="D82" s="10" t="s">
        <v>1355</v>
      </c>
      <c r="E82" s="11">
        <v>4</v>
      </c>
      <c r="F82" s="12">
        <v>1</v>
      </c>
      <c r="G82" s="12">
        <v>1</v>
      </c>
      <c r="H82" s="12">
        <v>1</v>
      </c>
    </row>
    <row r="83" spans="1:8" x14ac:dyDescent="0.3">
      <c r="A83" s="2" t="s">
        <v>1099</v>
      </c>
      <c r="B83" s="3" t="s">
        <v>1376</v>
      </c>
      <c r="C83" s="4" t="s">
        <v>1377</v>
      </c>
      <c r="D83" s="4">
        <v>17496</v>
      </c>
      <c r="E83" s="6">
        <v>4</v>
      </c>
      <c r="F83" s="5" t="s">
        <v>1571</v>
      </c>
      <c r="G83" s="5">
        <v>1</v>
      </c>
      <c r="H83" s="5"/>
    </row>
    <row r="84" spans="1:8" x14ac:dyDescent="0.3">
      <c r="A84" s="2" t="s">
        <v>1100</v>
      </c>
      <c r="B84" s="3" t="s">
        <v>1378</v>
      </c>
      <c r="C84" s="4" t="s">
        <v>1379</v>
      </c>
      <c r="D84" s="4">
        <v>17497</v>
      </c>
      <c r="E84" s="6">
        <v>4</v>
      </c>
      <c r="F84" s="5">
        <v>1</v>
      </c>
      <c r="G84" s="5"/>
      <c r="H84" s="5"/>
    </row>
    <row r="85" spans="1:8" ht="28" x14ac:dyDescent="0.3">
      <c r="A85" s="2" t="s">
        <v>1101</v>
      </c>
      <c r="B85" s="3" t="s">
        <v>1380</v>
      </c>
      <c r="C85" s="4" t="s">
        <v>1381</v>
      </c>
      <c r="D85" s="4" t="s">
        <v>1382</v>
      </c>
      <c r="E85" s="6">
        <v>3</v>
      </c>
      <c r="F85" s="5">
        <v>1</v>
      </c>
      <c r="G85" s="5"/>
      <c r="H85" s="5"/>
    </row>
    <row r="86" spans="1:8" x14ac:dyDescent="0.3">
      <c r="A86" s="2" t="s">
        <v>1102</v>
      </c>
      <c r="B86" s="3" t="s">
        <v>1383</v>
      </c>
      <c r="C86" s="4" t="s">
        <v>1384</v>
      </c>
      <c r="D86" s="4">
        <v>17499</v>
      </c>
      <c r="E86" s="6">
        <v>4</v>
      </c>
      <c r="F86" s="5">
        <v>1</v>
      </c>
      <c r="G86" s="5"/>
      <c r="H86" s="5"/>
    </row>
    <row r="87" spans="1:8" ht="28" x14ac:dyDescent="0.3">
      <c r="A87" s="2" t="s">
        <v>1103</v>
      </c>
      <c r="B87" s="3" t="s">
        <v>1385</v>
      </c>
      <c r="C87" s="4" t="s">
        <v>1386</v>
      </c>
      <c r="D87" s="4">
        <v>17500</v>
      </c>
      <c r="E87" s="6">
        <v>4</v>
      </c>
      <c r="F87" s="5">
        <v>1</v>
      </c>
      <c r="G87" s="5"/>
      <c r="H87" s="5"/>
    </row>
    <row r="88" spans="1:8" ht="28" x14ac:dyDescent="0.3">
      <c r="A88" s="2" t="s">
        <v>1104</v>
      </c>
      <c r="B88" s="3" t="s">
        <v>1387</v>
      </c>
      <c r="C88" s="4" t="s">
        <v>1388</v>
      </c>
      <c r="D88" s="4">
        <v>17501</v>
      </c>
      <c r="E88" s="6">
        <v>4</v>
      </c>
      <c r="F88" s="5">
        <v>1</v>
      </c>
      <c r="G88" s="5"/>
      <c r="H88" s="5"/>
    </row>
    <row r="89" spans="1:8" ht="28" x14ac:dyDescent="0.3">
      <c r="A89" s="2" t="s">
        <v>1105</v>
      </c>
      <c r="B89" s="3" t="s">
        <v>1389</v>
      </c>
      <c r="C89" s="4" t="s">
        <v>1390</v>
      </c>
      <c r="D89" s="4">
        <v>17502</v>
      </c>
      <c r="E89" s="6">
        <v>4</v>
      </c>
      <c r="F89" s="5">
        <v>1</v>
      </c>
      <c r="G89" s="5" t="s">
        <v>1571</v>
      </c>
      <c r="H89" s="5"/>
    </row>
    <row r="90" spans="1:8" x14ac:dyDescent="0.3">
      <c r="A90" s="2" t="s">
        <v>1106</v>
      </c>
      <c r="B90" s="3" t="s">
        <v>1391</v>
      </c>
      <c r="C90" s="4" t="s">
        <v>1392</v>
      </c>
      <c r="D90" s="4">
        <v>17503</v>
      </c>
      <c r="E90" s="6">
        <v>4</v>
      </c>
      <c r="F90" s="5">
        <v>1</v>
      </c>
      <c r="G90" s="5"/>
      <c r="H90" s="5"/>
    </row>
    <row r="91" spans="1:8" ht="28" x14ac:dyDescent="0.3">
      <c r="A91" s="2" t="s">
        <v>1107</v>
      </c>
      <c r="B91" s="3" t="s">
        <v>1393</v>
      </c>
      <c r="C91" s="4" t="s">
        <v>1394</v>
      </c>
      <c r="D91" s="4" t="s">
        <v>1355</v>
      </c>
      <c r="E91" s="6">
        <v>4</v>
      </c>
      <c r="F91" s="5">
        <v>1</v>
      </c>
      <c r="G91" s="5"/>
      <c r="H91" s="5"/>
    </row>
    <row r="92" spans="1:8" x14ac:dyDescent="0.3">
      <c r="A92" s="2" t="s">
        <v>1108</v>
      </c>
      <c r="B92" s="3" t="s">
        <v>1395</v>
      </c>
      <c r="C92" s="4" t="s">
        <v>1396</v>
      </c>
      <c r="D92" s="4">
        <v>17505</v>
      </c>
      <c r="E92" s="6">
        <v>5</v>
      </c>
      <c r="F92" s="5">
        <v>1</v>
      </c>
      <c r="G92" s="5"/>
      <c r="H92" s="5"/>
    </row>
    <row r="93" spans="1:8" x14ac:dyDescent="0.3">
      <c r="A93" s="2" t="s">
        <v>1109</v>
      </c>
      <c r="B93" s="3" t="s">
        <v>1397</v>
      </c>
      <c r="C93" s="4" t="s">
        <v>1398</v>
      </c>
      <c r="D93" s="4">
        <v>17506</v>
      </c>
      <c r="E93" s="6">
        <v>5</v>
      </c>
      <c r="F93" s="5">
        <v>1</v>
      </c>
      <c r="G93" s="5"/>
      <c r="H93" s="5"/>
    </row>
    <row r="94" spans="1:8" ht="28" x14ac:dyDescent="0.3">
      <c r="A94" s="2" t="s">
        <v>1110</v>
      </c>
      <c r="B94" s="3" t="s">
        <v>1399</v>
      </c>
      <c r="C94" s="4" t="s">
        <v>1400</v>
      </c>
      <c r="D94" s="4">
        <v>17507</v>
      </c>
      <c r="E94" s="6">
        <v>5</v>
      </c>
      <c r="F94" s="5">
        <v>1</v>
      </c>
      <c r="G94" s="5"/>
      <c r="H94" s="5"/>
    </row>
    <row r="95" spans="1:8" ht="28" x14ac:dyDescent="0.3">
      <c r="A95" s="2" t="s">
        <v>1111</v>
      </c>
      <c r="B95" s="3" t="s">
        <v>1401</v>
      </c>
      <c r="C95" s="4" t="s">
        <v>1402</v>
      </c>
      <c r="D95" s="4">
        <v>17508</v>
      </c>
      <c r="E95" s="6">
        <v>5</v>
      </c>
      <c r="F95" s="5" t="s">
        <v>1571</v>
      </c>
      <c r="G95" s="5">
        <v>1</v>
      </c>
      <c r="H95" s="5"/>
    </row>
    <row r="96" spans="1:8" ht="28" x14ac:dyDescent="0.3">
      <c r="A96" s="2" t="s">
        <v>1112</v>
      </c>
      <c r="B96" s="3" t="s">
        <v>1403</v>
      </c>
      <c r="C96" s="4" t="s">
        <v>1404</v>
      </c>
      <c r="D96" s="4">
        <v>17509</v>
      </c>
      <c r="E96" s="6">
        <v>5</v>
      </c>
      <c r="F96" s="5">
        <v>1</v>
      </c>
      <c r="G96" s="5"/>
      <c r="H96" s="5"/>
    </row>
    <row r="97" spans="1:8" x14ac:dyDescent="0.3">
      <c r="A97" s="2" t="s">
        <v>1113</v>
      </c>
      <c r="B97" s="3" t="s">
        <v>1405</v>
      </c>
      <c r="C97" s="4" t="s">
        <v>1406</v>
      </c>
      <c r="D97" s="4">
        <v>17510</v>
      </c>
      <c r="E97" s="6">
        <v>5</v>
      </c>
      <c r="F97" s="5"/>
      <c r="G97" s="5">
        <v>1</v>
      </c>
      <c r="H97" s="5"/>
    </row>
    <row r="98" spans="1:8" x14ac:dyDescent="0.3">
      <c r="A98" s="2" t="s">
        <v>1114</v>
      </c>
      <c r="B98" s="3">
        <v>12.4</v>
      </c>
      <c r="C98" s="4" t="s">
        <v>1407</v>
      </c>
      <c r="D98" s="4">
        <v>11074</v>
      </c>
      <c r="E98" s="6">
        <v>2</v>
      </c>
      <c r="F98" s="5"/>
      <c r="G98" s="5">
        <v>1</v>
      </c>
      <c r="H98" s="5"/>
    </row>
    <row r="99" spans="1:8" x14ac:dyDescent="0.3">
      <c r="A99" s="2" t="s">
        <v>1115</v>
      </c>
      <c r="B99" s="3" t="s">
        <v>1408</v>
      </c>
      <c r="C99" s="4" t="s">
        <v>1409</v>
      </c>
      <c r="D99" s="4">
        <v>11134</v>
      </c>
      <c r="E99" s="6">
        <v>3</v>
      </c>
      <c r="F99" s="5"/>
      <c r="G99" s="5">
        <v>1</v>
      </c>
      <c r="H99" s="5"/>
    </row>
    <row r="100" spans="1:8" x14ac:dyDescent="0.3">
      <c r="A100" s="2" t="s">
        <v>1116</v>
      </c>
      <c r="B100" s="3" t="s">
        <v>1410</v>
      </c>
      <c r="C100" s="4" t="s">
        <v>1411</v>
      </c>
      <c r="D100" s="4">
        <v>11138</v>
      </c>
      <c r="E100" s="6">
        <v>4</v>
      </c>
      <c r="F100" s="5"/>
      <c r="G100" s="5">
        <v>1</v>
      </c>
      <c r="H100" s="5"/>
    </row>
    <row r="101" spans="1:8" x14ac:dyDescent="0.3">
      <c r="A101" s="2" t="s">
        <v>1117</v>
      </c>
      <c r="B101" s="3" t="s">
        <v>1412</v>
      </c>
      <c r="C101" s="4" t="s">
        <v>1413</v>
      </c>
      <c r="D101" s="4">
        <v>11139</v>
      </c>
      <c r="E101" s="6">
        <v>4</v>
      </c>
      <c r="F101" s="5"/>
      <c r="G101" s="5">
        <v>1</v>
      </c>
      <c r="H101" s="5"/>
    </row>
    <row r="102" spans="1:8" x14ac:dyDescent="0.3">
      <c r="A102" s="2" t="s">
        <v>1118</v>
      </c>
      <c r="B102" s="3" t="s">
        <v>1414</v>
      </c>
      <c r="C102" s="4" t="s">
        <v>1415</v>
      </c>
      <c r="D102" s="4">
        <v>11140</v>
      </c>
      <c r="E102" s="6">
        <v>4</v>
      </c>
      <c r="F102" s="5"/>
      <c r="G102" s="5">
        <v>1</v>
      </c>
      <c r="H102" s="5"/>
    </row>
    <row r="103" spans="1:8" x14ac:dyDescent="0.3">
      <c r="A103" s="2" t="s">
        <v>1119</v>
      </c>
      <c r="B103" s="3" t="s">
        <v>1416</v>
      </c>
      <c r="C103" s="4" t="s">
        <v>1417</v>
      </c>
      <c r="D103" s="4">
        <v>11141</v>
      </c>
      <c r="E103" s="6">
        <v>4</v>
      </c>
      <c r="F103" s="5">
        <v>1</v>
      </c>
      <c r="G103" s="5" t="s">
        <v>1571</v>
      </c>
      <c r="H103" s="5"/>
    </row>
    <row r="104" spans="1:8" x14ac:dyDescent="0.3">
      <c r="A104" s="2" t="s">
        <v>1120</v>
      </c>
      <c r="B104" s="3" t="s">
        <v>1418</v>
      </c>
      <c r="C104" s="4" t="s">
        <v>1419</v>
      </c>
      <c r="D104" s="4">
        <v>11142</v>
      </c>
      <c r="E104" s="6">
        <v>4</v>
      </c>
      <c r="F104" s="5">
        <v>1</v>
      </c>
      <c r="G104" s="5"/>
      <c r="H104" s="5"/>
    </row>
    <row r="105" spans="1:8" x14ac:dyDescent="0.3">
      <c r="A105" s="2" t="s">
        <v>1121</v>
      </c>
      <c r="B105" s="3" t="s">
        <v>1420</v>
      </c>
      <c r="C105" s="4" t="s">
        <v>1421</v>
      </c>
      <c r="D105" s="4">
        <v>11143</v>
      </c>
      <c r="E105" s="6">
        <v>4</v>
      </c>
      <c r="F105" s="5">
        <v>1</v>
      </c>
      <c r="G105" s="5"/>
      <c r="H105" s="5"/>
    </row>
    <row r="106" spans="1:8" x14ac:dyDescent="0.3">
      <c r="A106" s="2" t="s">
        <v>1122</v>
      </c>
      <c r="B106" s="3" t="s">
        <v>1422</v>
      </c>
      <c r="C106" s="4" t="s">
        <v>1423</v>
      </c>
      <c r="D106" s="4">
        <v>11144</v>
      </c>
      <c r="E106" s="6">
        <v>4</v>
      </c>
      <c r="F106" s="5">
        <v>1</v>
      </c>
      <c r="G106" s="5"/>
      <c r="H106" s="5"/>
    </row>
    <row r="107" spans="1:8" x14ac:dyDescent="0.3">
      <c r="A107" s="2" t="s">
        <v>1123</v>
      </c>
      <c r="B107" s="3" t="s">
        <v>1424</v>
      </c>
      <c r="C107" s="4" t="s">
        <v>1425</v>
      </c>
      <c r="D107" s="4">
        <v>11145</v>
      </c>
      <c r="E107" s="6">
        <v>4</v>
      </c>
      <c r="F107" s="5">
        <v>1</v>
      </c>
      <c r="G107" s="5"/>
      <c r="H107" s="5"/>
    </row>
    <row r="108" spans="1:8" x14ac:dyDescent="0.3">
      <c r="A108" s="2" t="s">
        <v>1124</v>
      </c>
      <c r="B108" s="3" t="s">
        <v>1426</v>
      </c>
      <c r="C108" s="4" t="s">
        <v>1427</v>
      </c>
      <c r="D108" s="4">
        <v>11146</v>
      </c>
      <c r="E108" s="6">
        <v>4</v>
      </c>
      <c r="F108" s="5">
        <v>1</v>
      </c>
      <c r="G108" s="5"/>
      <c r="H108" s="5"/>
    </row>
    <row r="109" spans="1:8" x14ac:dyDescent="0.3">
      <c r="A109" s="2" t="s">
        <v>1125</v>
      </c>
      <c r="B109" s="3" t="s">
        <v>1428</v>
      </c>
      <c r="C109" s="4" t="s">
        <v>1429</v>
      </c>
      <c r="D109" s="4">
        <v>11147</v>
      </c>
      <c r="E109" s="6">
        <v>4</v>
      </c>
      <c r="F109" s="5" t="s">
        <v>1571</v>
      </c>
      <c r="G109" s="5">
        <v>1</v>
      </c>
      <c r="H109" s="5"/>
    </row>
    <row r="110" spans="1:8" ht="28" x14ac:dyDescent="0.3">
      <c r="A110" s="2" t="s">
        <v>1126</v>
      </c>
      <c r="B110" s="3" t="s">
        <v>1430</v>
      </c>
      <c r="C110" s="4" t="s">
        <v>1431</v>
      </c>
      <c r="D110" s="4">
        <v>11148</v>
      </c>
      <c r="E110" s="6">
        <v>4</v>
      </c>
      <c r="F110" s="5">
        <v>1</v>
      </c>
      <c r="G110" s="5"/>
      <c r="H110" s="5"/>
    </row>
    <row r="111" spans="1:8" x14ac:dyDescent="0.3">
      <c r="A111" s="2" t="s">
        <v>1127</v>
      </c>
      <c r="B111" s="3" t="s">
        <v>1432</v>
      </c>
      <c r="C111" s="4" t="s">
        <v>1433</v>
      </c>
      <c r="D111" s="4">
        <v>11149</v>
      </c>
      <c r="E111" s="6">
        <v>4</v>
      </c>
      <c r="F111" s="5" t="s">
        <v>1571</v>
      </c>
      <c r="G111" s="5">
        <v>1</v>
      </c>
      <c r="H111" s="5"/>
    </row>
    <row r="112" spans="1:8" x14ac:dyDescent="0.3">
      <c r="A112" s="2" t="s">
        <v>1128</v>
      </c>
      <c r="B112" s="3" t="s">
        <v>1434</v>
      </c>
      <c r="C112" s="4" t="s">
        <v>1435</v>
      </c>
      <c r="D112" s="4">
        <v>11150</v>
      </c>
      <c r="E112" s="6">
        <v>4</v>
      </c>
      <c r="F112" s="5" t="s">
        <v>1571</v>
      </c>
      <c r="G112" s="5">
        <v>1</v>
      </c>
      <c r="H112" s="5"/>
    </row>
    <row r="113" spans="1:8" x14ac:dyDescent="0.3">
      <c r="A113" s="2" t="s">
        <v>1129</v>
      </c>
      <c r="B113" s="3" t="s">
        <v>1436</v>
      </c>
      <c r="C113" s="4" t="s">
        <v>1437</v>
      </c>
      <c r="D113" s="4">
        <v>11151</v>
      </c>
      <c r="E113" s="6">
        <v>4</v>
      </c>
      <c r="F113" s="5" t="s">
        <v>1571</v>
      </c>
      <c r="G113" s="5">
        <v>1</v>
      </c>
      <c r="H113" s="5"/>
    </row>
    <row r="114" spans="1:8" x14ac:dyDescent="0.3">
      <c r="A114" s="2" t="s">
        <v>1130</v>
      </c>
      <c r="B114" s="3" t="s">
        <v>1438</v>
      </c>
      <c r="C114" s="4" t="s">
        <v>1439</v>
      </c>
      <c r="D114" s="4">
        <v>11135</v>
      </c>
      <c r="E114" s="6">
        <v>3</v>
      </c>
      <c r="F114" s="5">
        <v>1</v>
      </c>
      <c r="G114" s="5"/>
      <c r="H114" s="5"/>
    </row>
    <row r="115" spans="1:8" x14ac:dyDescent="0.3">
      <c r="A115" s="2" t="s">
        <v>1131</v>
      </c>
      <c r="B115" s="3" t="s">
        <v>1440</v>
      </c>
      <c r="C115" s="4" t="s">
        <v>1441</v>
      </c>
      <c r="D115" s="4">
        <v>11152</v>
      </c>
      <c r="E115" s="6">
        <v>4</v>
      </c>
      <c r="F115" s="5" t="s">
        <v>1571</v>
      </c>
      <c r="G115" s="5">
        <v>1</v>
      </c>
      <c r="H115" s="5"/>
    </row>
    <row r="116" spans="1:8" x14ac:dyDescent="0.3">
      <c r="A116" s="2" t="s">
        <v>1132</v>
      </c>
      <c r="B116" s="3" t="s">
        <v>1442</v>
      </c>
      <c r="C116" s="4" t="s">
        <v>1443</v>
      </c>
      <c r="D116" s="4">
        <v>11153</v>
      </c>
      <c r="E116" s="6">
        <v>4</v>
      </c>
      <c r="F116" s="5"/>
      <c r="G116" s="5">
        <v>1</v>
      </c>
      <c r="H116" s="5"/>
    </row>
    <row r="117" spans="1:8" x14ac:dyDescent="0.3">
      <c r="A117" s="2" t="s">
        <v>1133</v>
      </c>
      <c r="B117" s="3" t="s">
        <v>1444</v>
      </c>
      <c r="C117" s="4" t="s">
        <v>1445</v>
      </c>
      <c r="D117" s="4">
        <v>11154</v>
      </c>
      <c r="E117" s="6">
        <v>4</v>
      </c>
      <c r="F117" s="5"/>
      <c r="G117" s="5">
        <v>1</v>
      </c>
      <c r="H117" s="5"/>
    </row>
    <row r="118" spans="1:8" x14ac:dyDescent="0.3">
      <c r="A118" s="2" t="s">
        <v>1134</v>
      </c>
      <c r="B118" s="3" t="s">
        <v>1446</v>
      </c>
      <c r="C118" s="4" t="s">
        <v>1447</v>
      </c>
      <c r="D118" s="4">
        <v>11155</v>
      </c>
      <c r="E118" s="6">
        <v>4</v>
      </c>
      <c r="F118" s="5"/>
      <c r="G118" s="5">
        <v>1</v>
      </c>
      <c r="H118" s="5"/>
    </row>
    <row r="119" spans="1:8" x14ac:dyDescent="0.3">
      <c r="A119" s="2" t="s">
        <v>1135</v>
      </c>
      <c r="B119" s="3" t="s">
        <v>1448</v>
      </c>
      <c r="C119" s="4" t="s">
        <v>1449</v>
      </c>
      <c r="D119" s="4">
        <v>11156</v>
      </c>
      <c r="E119" s="6">
        <v>4</v>
      </c>
      <c r="F119" s="5"/>
      <c r="G119" s="5">
        <v>1</v>
      </c>
      <c r="H119" s="5"/>
    </row>
    <row r="120" spans="1:8" x14ac:dyDescent="0.3">
      <c r="A120" s="2" t="s">
        <v>1136</v>
      </c>
      <c r="B120" s="3" t="s">
        <v>1450</v>
      </c>
      <c r="C120" s="4" t="s">
        <v>1451</v>
      </c>
      <c r="D120" s="4">
        <v>11157</v>
      </c>
      <c r="E120" s="6">
        <v>4</v>
      </c>
      <c r="F120" s="5"/>
      <c r="G120" s="5">
        <v>1</v>
      </c>
      <c r="H120" s="5"/>
    </row>
    <row r="121" spans="1:8" x14ac:dyDescent="0.3">
      <c r="A121" s="2" t="s">
        <v>1137</v>
      </c>
      <c r="B121" s="3" t="s">
        <v>1452</v>
      </c>
      <c r="C121" s="4" t="s">
        <v>1453</v>
      </c>
      <c r="D121" s="4">
        <v>11158</v>
      </c>
      <c r="E121" s="6">
        <v>4</v>
      </c>
      <c r="F121" s="5"/>
      <c r="G121" s="5">
        <v>1</v>
      </c>
      <c r="H121" s="5"/>
    </row>
    <row r="122" spans="1:8" x14ac:dyDescent="0.3">
      <c r="A122" s="2" t="s">
        <v>1138</v>
      </c>
      <c r="B122" s="3" t="s">
        <v>1454</v>
      </c>
      <c r="C122" s="4" t="s">
        <v>1455</v>
      </c>
      <c r="D122" s="4">
        <v>11159</v>
      </c>
      <c r="E122" s="6">
        <v>4</v>
      </c>
      <c r="F122" s="5"/>
      <c r="G122" s="5">
        <v>1</v>
      </c>
      <c r="H122" s="5"/>
    </row>
    <row r="123" spans="1:8" x14ac:dyDescent="0.3">
      <c r="A123" s="2" t="s">
        <v>1139</v>
      </c>
      <c r="B123" s="3" t="s">
        <v>1456</v>
      </c>
      <c r="C123" s="4" t="s">
        <v>1457</v>
      </c>
      <c r="D123" s="4">
        <v>11136</v>
      </c>
      <c r="E123" s="6">
        <v>3</v>
      </c>
      <c r="F123" s="5"/>
      <c r="G123" s="5">
        <v>1</v>
      </c>
      <c r="H123" s="5"/>
    </row>
    <row r="124" spans="1:8" x14ac:dyDescent="0.3">
      <c r="A124" s="2" t="s">
        <v>1140</v>
      </c>
      <c r="B124" s="3" t="s">
        <v>1458</v>
      </c>
      <c r="C124" s="4" t="s">
        <v>1459</v>
      </c>
      <c r="D124" s="4">
        <v>11160</v>
      </c>
      <c r="E124" s="6">
        <v>4</v>
      </c>
      <c r="F124" s="5"/>
      <c r="G124" s="5">
        <v>1</v>
      </c>
      <c r="H124" s="5"/>
    </row>
    <row r="125" spans="1:8" ht="28" x14ac:dyDescent="0.3">
      <c r="A125" s="2" t="s">
        <v>1141</v>
      </c>
      <c r="B125" s="3" t="s">
        <v>1460</v>
      </c>
      <c r="C125" s="4" t="s">
        <v>1461</v>
      </c>
      <c r="D125" s="4">
        <v>11161</v>
      </c>
      <c r="E125" s="6">
        <v>4</v>
      </c>
      <c r="F125" s="5">
        <v>1</v>
      </c>
      <c r="G125" s="5"/>
      <c r="H125" s="5"/>
    </row>
    <row r="126" spans="1:8" ht="28" x14ac:dyDescent="0.3">
      <c r="A126" s="2" t="s">
        <v>1142</v>
      </c>
      <c r="B126" s="3" t="s">
        <v>1462</v>
      </c>
      <c r="C126" s="4" t="s">
        <v>1463</v>
      </c>
      <c r="D126" s="4">
        <v>11162</v>
      </c>
      <c r="E126" s="6">
        <v>4</v>
      </c>
      <c r="F126" s="5"/>
      <c r="G126" s="5">
        <v>1</v>
      </c>
      <c r="H126" s="5"/>
    </row>
    <row r="127" spans="1:8" x14ac:dyDescent="0.3">
      <c r="A127" s="2" t="s">
        <v>1143</v>
      </c>
      <c r="B127" s="3" t="s">
        <v>1464</v>
      </c>
      <c r="C127" s="4" t="s">
        <v>1465</v>
      </c>
      <c r="D127" s="4">
        <v>11163</v>
      </c>
      <c r="E127" s="6">
        <v>4</v>
      </c>
      <c r="F127" s="5"/>
      <c r="G127" s="5">
        <v>1</v>
      </c>
      <c r="H127" s="5"/>
    </row>
    <row r="128" spans="1:8" x14ac:dyDescent="0.3">
      <c r="A128" s="2" t="s">
        <v>1144</v>
      </c>
      <c r="B128" s="3" t="s">
        <v>1466</v>
      </c>
      <c r="C128" s="4" t="s">
        <v>1467</v>
      </c>
      <c r="D128" s="4">
        <v>11137</v>
      </c>
      <c r="E128" s="6">
        <v>3</v>
      </c>
      <c r="F128" s="5"/>
      <c r="G128" s="5">
        <v>1</v>
      </c>
      <c r="H128" s="5"/>
    </row>
    <row r="129" spans="1:8" x14ac:dyDescent="0.3">
      <c r="A129" s="2" t="s">
        <v>1145</v>
      </c>
      <c r="B129" s="3" t="s">
        <v>1468</v>
      </c>
      <c r="C129" s="4" t="s">
        <v>1469</v>
      </c>
      <c r="D129" s="4">
        <v>11164</v>
      </c>
      <c r="E129" s="6">
        <v>4</v>
      </c>
      <c r="F129" s="5"/>
      <c r="G129" s="5">
        <v>1</v>
      </c>
      <c r="H129" s="5"/>
    </row>
    <row r="130" spans="1:8" ht="28" x14ac:dyDescent="0.3">
      <c r="A130" s="2" t="s">
        <v>1146</v>
      </c>
      <c r="B130" s="3" t="s">
        <v>1470</v>
      </c>
      <c r="C130" s="4" t="s">
        <v>1471</v>
      </c>
      <c r="D130" s="4">
        <v>11165</v>
      </c>
      <c r="E130" s="6">
        <v>4</v>
      </c>
      <c r="F130" s="5"/>
      <c r="G130" s="5">
        <v>1</v>
      </c>
      <c r="H130" s="5"/>
    </row>
    <row r="131" spans="1:8" x14ac:dyDescent="0.3">
      <c r="A131" s="2" t="s">
        <v>1147</v>
      </c>
      <c r="B131" s="3" t="s">
        <v>1472</v>
      </c>
      <c r="C131" s="4" t="s">
        <v>1473</v>
      </c>
      <c r="D131" s="4">
        <v>11166</v>
      </c>
      <c r="E131" s="6">
        <v>4</v>
      </c>
      <c r="F131" s="5"/>
      <c r="G131" s="5">
        <v>1</v>
      </c>
      <c r="H131" s="5"/>
    </row>
    <row r="132" spans="1:8" ht="28" x14ac:dyDescent="0.3">
      <c r="A132" s="2" t="s">
        <v>1148</v>
      </c>
      <c r="B132" s="3">
        <v>12.5</v>
      </c>
      <c r="C132" s="4" t="s">
        <v>1474</v>
      </c>
      <c r="D132" s="4" t="s">
        <v>1475</v>
      </c>
      <c r="E132" s="6">
        <v>2</v>
      </c>
      <c r="F132" s="5">
        <v>1</v>
      </c>
      <c r="G132" s="5" t="s">
        <v>1571</v>
      </c>
      <c r="H132" s="5"/>
    </row>
    <row r="133" spans="1:8" x14ac:dyDescent="0.3">
      <c r="A133" s="2" t="s">
        <v>1149</v>
      </c>
      <c r="B133" s="3" t="s">
        <v>1476</v>
      </c>
      <c r="C133" s="4" t="s">
        <v>1477</v>
      </c>
      <c r="D133" s="4">
        <v>11095</v>
      </c>
      <c r="E133" s="6">
        <v>3</v>
      </c>
      <c r="F133" s="5">
        <v>1</v>
      </c>
      <c r="G133" s="5" t="s">
        <v>1571</v>
      </c>
      <c r="H133" s="5"/>
    </row>
    <row r="134" spans="1:8" x14ac:dyDescent="0.3">
      <c r="A134" s="2" t="s">
        <v>1150</v>
      </c>
      <c r="B134" s="3" t="s">
        <v>1478</v>
      </c>
      <c r="C134" s="4" t="s">
        <v>1479</v>
      </c>
      <c r="D134" s="4">
        <v>11100</v>
      </c>
      <c r="E134" s="6">
        <v>4</v>
      </c>
      <c r="F134" s="5">
        <v>1</v>
      </c>
      <c r="G134" s="5" t="s">
        <v>1571</v>
      </c>
      <c r="H134" s="5"/>
    </row>
    <row r="135" spans="1:8" x14ac:dyDescent="0.3">
      <c r="A135" s="2" t="s">
        <v>1151</v>
      </c>
      <c r="B135" s="3" t="s">
        <v>1480</v>
      </c>
      <c r="C135" s="4" t="s">
        <v>1481</v>
      </c>
      <c r="D135" s="4">
        <v>11101</v>
      </c>
      <c r="E135" s="6">
        <v>4</v>
      </c>
      <c r="F135" s="5">
        <v>1</v>
      </c>
      <c r="G135" s="5" t="s">
        <v>1571</v>
      </c>
      <c r="H135" s="5"/>
    </row>
    <row r="136" spans="1:8" ht="28" x14ac:dyDescent="0.3">
      <c r="A136" s="2" t="s">
        <v>1152</v>
      </c>
      <c r="B136" s="3" t="s">
        <v>1482</v>
      </c>
      <c r="C136" s="4" t="s">
        <v>1483</v>
      </c>
      <c r="D136" s="4">
        <v>11102</v>
      </c>
      <c r="E136" s="6">
        <v>4</v>
      </c>
      <c r="F136" s="5">
        <v>1</v>
      </c>
      <c r="G136" s="5" t="s">
        <v>1571</v>
      </c>
      <c r="H136" s="5"/>
    </row>
    <row r="137" spans="1:8" x14ac:dyDescent="0.3">
      <c r="A137" s="2" t="s">
        <v>1153</v>
      </c>
      <c r="B137" s="3" t="s">
        <v>1484</v>
      </c>
      <c r="C137" s="4" t="s">
        <v>1485</v>
      </c>
      <c r="D137" s="4">
        <v>11103</v>
      </c>
      <c r="E137" s="6">
        <v>4</v>
      </c>
      <c r="F137" s="5"/>
      <c r="G137" s="5">
        <v>1</v>
      </c>
      <c r="H137" s="5"/>
    </row>
    <row r="138" spans="1:8" x14ac:dyDescent="0.3">
      <c r="A138" s="2" t="s">
        <v>1154</v>
      </c>
      <c r="B138" s="3" t="s">
        <v>1486</v>
      </c>
      <c r="C138" s="4" t="s">
        <v>1487</v>
      </c>
      <c r="D138" s="4">
        <v>11104</v>
      </c>
      <c r="E138" s="6">
        <v>4</v>
      </c>
      <c r="F138" s="5"/>
      <c r="G138" s="5">
        <v>1</v>
      </c>
      <c r="H138" s="5"/>
    </row>
    <row r="139" spans="1:8" x14ac:dyDescent="0.3">
      <c r="A139" s="2" t="s">
        <v>1155</v>
      </c>
      <c r="B139" s="3" t="s">
        <v>1488</v>
      </c>
      <c r="C139" s="4" t="s">
        <v>1489</v>
      </c>
      <c r="D139" s="4">
        <v>11105</v>
      </c>
      <c r="E139" s="6">
        <v>4</v>
      </c>
      <c r="F139" s="5"/>
      <c r="G139" s="5">
        <v>1</v>
      </c>
      <c r="H139" s="5"/>
    </row>
    <row r="140" spans="1:8" x14ac:dyDescent="0.3">
      <c r="A140" s="2" t="s">
        <v>1156</v>
      </c>
      <c r="B140" s="3" t="s">
        <v>1490</v>
      </c>
      <c r="C140" s="4" t="s">
        <v>1491</v>
      </c>
      <c r="D140" s="4">
        <v>11106</v>
      </c>
      <c r="E140" s="6">
        <v>4</v>
      </c>
      <c r="F140" s="5"/>
      <c r="G140" s="5">
        <v>1</v>
      </c>
      <c r="H140" s="5"/>
    </row>
    <row r="141" spans="1:8" x14ac:dyDescent="0.3">
      <c r="A141" s="2" t="s">
        <v>1157</v>
      </c>
      <c r="B141" s="3" t="s">
        <v>1492</v>
      </c>
      <c r="C141" s="4" t="s">
        <v>1493</v>
      </c>
      <c r="D141" s="4">
        <v>11107</v>
      </c>
      <c r="E141" s="6">
        <v>4</v>
      </c>
      <c r="F141" s="5"/>
      <c r="G141" s="5">
        <v>1</v>
      </c>
      <c r="H141" s="5"/>
    </row>
    <row r="142" spans="1:8" x14ac:dyDescent="0.3">
      <c r="A142" s="2" t="s">
        <v>1158</v>
      </c>
      <c r="B142" s="3" t="s">
        <v>1494</v>
      </c>
      <c r="C142" s="4" t="s">
        <v>1495</v>
      </c>
      <c r="D142" s="4">
        <v>11108</v>
      </c>
      <c r="E142" s="6">
        <v>4</v>
      </c>
      <c r="F142" s="5"/>
      <c r="G142" s="5">
        <v>1</v>
      </c>
      <c r="H142" s="5"/>
    </row>
    <row r="143" spans="1:8" x14ac:dyDescent="0.3">
      <c r="A143" s="2" t="s">
        <v>1159</v>
      </c>
      <c r="B143" s="3" t="s">
        <v>1496</v>
      </c>
      <c r="C143" s="4" t="s">
        <v>1497</v>
      </c>
      <c r="D143" s="4">
        <v>11109</v>
      </c>
      <c r="E143" s="6">
        <v>4</v>
      </c>
      <c r="F143" s="5">
        <v>1</v>
      </c>
      <c r="G143" s="5" t="s">
        <v>1571</v>
      </c>
      <c r="H143" s="5"/>
    </row>
    <row r="144" spans="1:8" x14ac:dyDescent="0.3">
      <c r="A144" s="2" t="s">
        <v>1160</v>
      </c>
      <c r="B144" s="3" t="s">
        <v>1498</v>
      </c>
      <c r="C144" s="4" t="s">
        <v>1499</v>
      </c>
      <c r="D144" s="4">
        <v>11096</v>
      </c>
      <c r="E144" s="6">
        <v>3</v>
      </c>
      <c r="F144" s="5">
        <v>1</v>
      </c>
      <c r="G144" s="5" t="s">
        <v>1571</v>
      </c>
      <c r="H144" s="5"/>
    </row>
    <row r="145" spans="1:8" x14ac:dyDescent="0.3">
      <c r="A145" s="2" t="s">
        <v>1161</v>
      </c>
      <c r="B145" s="3" t="s">
        <v>1500</v>
      </c>
      <c r="C145" s="4" t="s">
        <v>1501</v>
      </c>
      <c r="D145" s="4">
        <v>11110</v>
      </c>
      <c r="E145" s="6">
        <v>4</v>
      </c>
      <c r="F145" s="5">
        <v>1</v>
      </c>
      <c r="G145" s="5" t="s">
        <v>1571</v>
      </c>
      <c r="H145" s="5"/>
    </row>
    <row r="146" spans="1:8" x14ac:dyDescent="0.3">
      <c r="A146" s="2" t="s">
        <v>1162</v>
      </c>
      <c r="B146" s="3" t="s">
        <v>1502</v>
      </c>
      <c r="C146" s="4" t="s">
        <v>1503</v>
      </c>
      <c r="D146" s="4">
        <v>11111</v>
      </c>
      <c r="E146" s="6">
        <v>4</v>
      </c>
      <c r="F146" s="5"/>
      <c r="G146" s="5">
        <v>1</v>
      </c>
      <c r="H146" s="5"/>
    </row>
    <row r="147" spans="1:8" x14ac:dyDescent="0.3">
      <c r="A147" s="2" t="s">
        <v>1163</v>
      </c>
      <c r="B147" s="3" t="s">
        <v>1504</v>
      </c>
      <c r="C147" s="4" t="s">
        <v>1505</v>
      </c>
      <c r="D147" s="4">
        <v>11112</v>
      </c>
      <c r="E147" s="6">
        <v>4</v>
      </c>
      <c r="F147" s="5"/>
      <c r="G147" s="5">
        <v>1</v>
      </c>
      <c r="H147" s="5"/>
    </row>
    <row r="148" spans="1:8" x14ac:dyDescent="0.3">
      <c r="A148" s="2" t="s">
        <v>1164</v>
      </c>
      <c r="B148" s="3" t="s">
        <v>1506</v>
      </c>
      <c r="C148" s="4" t="s">
        <v>1507</v>
      </c>
      <c r="D148" s="4">
        <v>11113</v>
      </c>
      <c r="E148" s="6">
        <v>4</v>
      </c>
      <c r="F148" s="5"/>
      <c r="G148" s="5">
        <v>1</v>
      </c>
      <c r="H148" s="5"/>
    </row>
    <row r="149" spans="1:8" x14ac:dyDescent="0.3">
      <c r="A149" s="2" t="s">
        <v>1165</v>
      </c>
      <c r="B149" s="3" t="s">
        <v>1508</v>
      </c>
      <c r="C149" s="4" t="s">
        <v>1509</v>
      </c>
      <c r="D149" s="4">
        <v>11114</v>
      </c>
      <c r="E149" s="6">
        <v>4</v>
      </c>
      <c r="F149" s="5"/>
      <c r="G149" s="5">
        <v>1</v>
      </c>
      <c r="H149" s="5"/>
    </row>
    <row r="150" spans="1:8" x14ac:dyDescent="0.3">
      <c r="A150" s="2" t="s">
        <v>1166</v>
      </c>
      <c r="B150" s="3" t="s">
        <v>1510</v>
      </c>
      <c r="C150" s="4" t="s">
        <v>1511</v>
      </c>
      <c r="D150" s="4">
        <v>11115</v>
      </c>
      <c r="E150" s="6">
        <v>4</v>
      </c>
      <c r="F150" s="5"/>
      <c r="G150" s="5">
        <v>1</v>
      </c>
      <c r="H150" s="5"/>
    </row>
    <row r="151" spans="1:8" x14ac:dyDescent="0.3">
      <c r="A151" s="2" t="s">
        <v>1167</v>
      </c>
      <c r="B151" s="3">
        <v>12.6</v>
      </c>
      <c r="C151" s="4" t="s">
        <v>1512</v>
      </c>
      <c r="D151" s="4">
        <v>16436</v>
      </c>
      <c r="E151" s="6">
        <v>2</v>
      </c>
      <c r="F151" s="5">
        <v>1</v>
      </c>
      <c r="G151" s="5" t="s">
        <v>1571</v>
      </c>
      <c r="H151" s="5"/>
    </row>
    <row r="152" spans="1:8" ht="28" x14ac:dyDescent="0.3">
      <c r="A152" s="2" t="s">
        <v>1168</v>
      </c>
      <c r="B152" s="3" t="s">
        <v>1513</v>
      </c>
      <c r="C152" s="4" t="s">
        <v>1514</v>
      </c>
      <c r="D152" s="4">
        <v>11071</v>
      </c>
      <c r="E152" s="6">
        <v>3</v>
      </c>
      <c r="F152" s="5">
        <v>1</v>
      </c>
      <c r="G152" s="5"/>
      <c r="H152" s="5" t="s">
        <v>1571</v>
      </c>
    </row>
    <row r="153" spans="1:8" ht="28" x14ac:dyDescent="0.3">
      <c r="A153" s="2" t="s">
        <v>1169</v>
      </c>
      <c r="B153" s="3" t="s">
        <v>1515</v>
      </c>
      <c r="C153" s="4" t="s">
        <v>1516</v>
      </c>
      <c r="D153" s="4">
        <v>11075</v>
      </c>
      <c r="E153" s="6">
        <v>4</v>
      </c>
      <c r="F153" s="5">
        <v>1</v>
      </c>
      <c r="G153" s="5" t="s">
        <v>1571</v>
      </c>
      <c r="H153" s="5" t="s">
        <v>1571</v>
      </c>
    </row>
    <row r="154" spans="1:8" x14ac:dyDescent="0.3">
      <c r="A154" s="2" t="s">
        <v>1170</v>
      </c>
      <c r="B154" s="3" t="s">
        <v>1517</v>
      </c>
      <c r="C154" s="4" t="s">
        <v>1518</v>
      </c>
      <c r="D154" s="4">
        <v>11076</v>
      </c>
      <c r="E154" s="6">
        <v>4</v>
      </c>
      <c r="F154" s="5">
        <v>1</v>
      </c>
      <c r="G154" s="5"/>
      <c r="H154" s="5"/>
    </row>
    <row r="155" spans="1:8" x14ac:dyDescent="0.3">
      <c r="A155" s="2" t="s">
        <v>1171</v>
      </c>
      <c r="B155" s="3" t="s">
        <v>1519</v>
      </c>
      <c r="C155" s="4" t="s">
        <v>1520</v>
      </c>
      <c r="D155" s="4">
        <v>11077</v>
      </c>
      <c r="E155" s="6">
        <v>4</v>
      </c>
      <c r="F155" s="5">
        <v>1</v>
      </c>
      <c r="G155" s="5"/>
      <c r="H155" s="5"/>
    </row>
    <row r="156" spans="1:8" x14ac:dyDescent="0.3">
      <c r="A156" s="2" t="s">
        <v>1172</v>
      </c>
      <c r="B156" s="3" t="s">
        <v>1521</v>
      </c>
      <c r="C156" s="4" t="s">
        <v>1522</v>
      </c>
      <c r="D156" s="4">
        <v>11078</v>
      </c>
      <c r="E156" s="6">
        <v>4</v>
      </c>
      <c r="F156" s="5">
        <v>1</v>
      </c>
      <c r="G156" s="5"/>
      <c r="H156" s="5"/>
    </row>
    <row r="157" spans="1:8" x14ac:dyDescent="0.3">
      <c r="A157" s="2" t="s">
        <v>1173</v>
      </c>
      <c r="B157" s="3" t="s">
        <v>1523</v>
      </c>
      <c r="C157" s="4" t="s">
        <v>1524</v>
      </c>
      <c r="D157" s="4">
        <v>11079</v>
      </c>
      <c r="E157" s="6">
        <v>4</v>
      </c>
      <c r="F157" s="5">
        <v>1</v>
      </c>
      <c r="G157" s="5"/>
      <c r="H157" s="5"/>
    </row>
    <row r="158" spans="1:8" x14ac:dyDescent="0.3">
      <c r="A158" s="2" t="s">
        <v>1174</v>
      </c>
      <c r="B158" s="3" t="s">
        <v>1525</v>
      </c>
      <c r="C158" s="4" t="s">
        <v>1526</v>
      </c>
      <c r="D158" s="4">
        <v>11072</v>
      </c>
      <c r="E158" s="6">
        <v>3</v>
      </c>
      <c r="F158" s="5">
        <v>1</v>
      </c>
      <c r="G158" s="5"/>
      <c r="H158" s="5"/>
    </row>
    <row r="159" spans="1:8" x14ac:dyDescent="0.3">
      <c r="A159" s="2" t="s">
        <v>1175</v>
      </c>
      <c r="B159" s="3" t="s">
        <v>1527</v>
      </c>
      <c r="C159" s="4" t="s">
        <v>1528</v>
      </c>
      <c r="D159" s="4">
        <v>11083</v>
      </c>
      <c r="E159" s="6">
        <v>4</v>
      </c>
      <c r="F159" s="5">
        <v>1</v>
      </c>
      <c r="G159" s="5"/>
      <c r="H159" s="5"/>
    </row>
    <row r="160" spans="1:8" x14ac:dyDescent="0.3">
      <c r="A160" s="2" t="s">
        <v>1176</v>
      </c>
      <c r="B160" s="3" t="s">
        <v>1529</v>
      </c>
      <c r="C160" s="4" t="s">
        <v>1530</v>
      </c>
      <c r="D160" s="4">
        <v>11084</v>
      </c>
      <c r="E160" s="6">
        <v>4</v>
      </c>
      <c r="F160" s="5">
        <v>1</v>
      </c>
      <c r="G160" s="5"/>
      <c r="H160" s="5"/>
    </row>
    <row r="161" spans="1:8" ht="28" x14ac:dyDescent="0.3">
      <c r="A161" s="2" t="s">
        <v>1177</v>
      </c>
      <c r="B161" s="3" t="s">
        <v>1531</v>
      </c>
      <c r="C161" s="4" t="s">
        <v>1532</v>
      </c>
      <c r="D161" s="4">
        <v>11085</v>
      </c>
      <c r="E161" s="6">
        <v>4</v>
      </c>
      <c r="F161" s="5">
        <v>1</v>
      </c>
      <c r="G161" s="5"/>
      <c r="H161" s="5"/>
    </row>
    <row r="162" spans="1:8" ht="28" x14ac:dyDescent="0.3">
      <c r="A162" s="2" t="s">
        <v>1178</v>
      </c>
      <c r="B162" s="3" t="s">
        <v>1533</v>
      </c>
      <c r="C162" s="4" t="s">
        <v>1534</v>
      </c>
      <c r="D162" s="4">
        <v>11087</v>
      </c>
      <c r="E162" s="6">
        <v>4</v>
      </c>
      <c r="F162" s="5"/>
      <c r="G162" s="5">
        <v>1</v>
      </c>
      <c r="H162" s="5"/>
    </row>
    <row r="163" spans="1:8" x14ac:dyDescent="0.3">
      <c r="A163" s="2" t="s">
        <v>1179</v>
      </c>
      <c r="B163" s="3" t="s">
        <v>1535</v>
      </c>
      <c r="C163" s="4" t="s">
        <v>1536</v>
      </c>
      <c r="D163" s="4">
        <v>11088</v>
      </c>
      <c r="E163" s="6">
        <v>4</v>
      </c>
      <c r="F163" s="5"/>
      <c r="G163" s="5">
        <v>1</v>
      </c>
      <c r="H163" s="5"/>
    </row>
    <row r="164" spans="1:8" x14ac:dyDescent="0.3">
      <c r="A164" s="2" t="s">
        <v>1180</v>
      </c>
      <c r="B164" s="3">
        <v>12.7</v>
      </c>
      <c r="C164" s="4" t="s">
        <v>1537</v>
      </c>
      <c r="D164" s="4" t="s">
        <v>1538</v>
      </c>
      <c r="E164" s="6">
        <v>2</v>
      </c>
      <c r="F164" s="5"/>
      <c r="G164" s="5"/>
      <c r="H164" s="5">
        <v>1</v>
      </c>
    </row>
    <row r="165" spans="1:8" ht="28" x14ac:dyDescent="0.3">
      <c r="A165" s="2" t="s">
        <v>1181</v>
      </c>
      <c r="B165" s="3" t="s">
        <v>1539</v>
      </c>
      <c r="C165" s="4" t="s">
        <v>1540</v>
      </c>
      <c r="D165" s="4">
        <v>11180</v>
      </c>
      <c r="E165" s="6">
        <v>3</v>
      </c>
      <c r="F165" s="5">
        <v>1</v>
      </c>
      <c r="G165" s="5"/>
      <c r="H165" s="5" t="s">
        <v>1571</v>
      </c>
    </row>
    <row r="166" spans="1:8" ht="28" x14ac:dyDescent="0.3">
      <c r="A166" s="2" t="s">
        <v>1182</v>
      </c>
      <c r="B166" s="3" t="s">
        <v>1541</v>
      </c>
      <c r="C166" s="4" t="s">
        <v>1542</v>
      </c>
      <c r="D166" s="4">
        <v>11186</v>
      </c>
      <c r="E166" s="6">
        <v>4</v>
      </c>
      <c r="F166" s="5">
        <v>1</v>
      </c>
      <c r="G166" s="5"/>
      <c r="H166" s="5" t="s">
        <v>1571</v>
      </c>
    </row>
    <row r="167" spans="1:8" ht="28" x14ac:dyDescent="0.3">
      <c r="A167" s="2" t="s">
        <v>1183</v>
      </c>
      <c r="B167" s="3" t="s">
        <v>1543</v>
      </c>
      <c r="C167" s="4" t="s">
        <v>1544</v>
      </c>
      <c r="D167" s="4">
        <v>11187</v>
      </c>
      <c r="E167" s="6">
        <v>4</v>
      </c>
      <c r="F167" s="5">
        <v>1</v>
      </c>
      <c r="G167" s="5"/>
      <c r="H167" s="5" t="s">
        <v>1571</v>
      </c>
    </row>
    <row r="168" spans="1:8" x14ac:dyDescent="0.3">
      <c r="A168" s="2" t="s">
        <v>1184</v>
      </c>
      <c r="B168" s="3" t="s">
        <v>1545</v>
      </c>
      <c r="C168" s="4" t="s">
        <v>1546</v>
      </c>
      <c r="D168" s="4">
        <v>11181</v>
      </c>
      <c r="E168" s="6">
        <v>3</v>
      </c>
      <c r="F168" s="5"/>
      <c r="G168" s="5"/>
      <c r="H168" s="5">
        <v>1</v>
      </c>
    </row>
    <row r="169" spans="1:8" ht="28" x14ac:dyDescent="0.3">
      <c r="A169" s="2" t="s">
        <v>1185</v>
      </c>
      <c r="B169" s="3" t="s">
        <v>1547</v>
      </c>
      <c r="C169" s="4" t="s">
        <v>1548</v>
      </c>
      <c r="D169" s="4">
        <v>11188</v>
      </c>
      <c r="E169" s="6">
        <v>4</v>
      </c>
      <c r="F169" s="5">
        <v>1</v>
      </c>
      <c r="G169" s="5" t="s">
        <v>1571</v>
      </c>
      <c r="H169" s="5"/>
    </row>
    <row r="170" spans="1:8" x14ac:dyDescent="0.3">
      <c r="A170" s="2" t="s">
        <v>1186</v>
      </c>
      <c r="B170" s="3" t="s">
        <v>1549</v>
      </c>
      <c r="C170" s="4" t="s">
        <v>1550</v>
      </c>
      <c r="D170" s="4">
        <v>11189</v>
      </c>
      <c r="E170" s="6">
        <v>4</v>
      </c>
      <c r="F170" s="5">
        <v>1</v>
      </c>
      <c r="G170" s="5"/>
      <c r="H170" s="5"/>
    </row>
    <row r="171" spans="1:8" x14ac:dyDescent="0.3">
      <c r="A171" s="2" t="s">
        <v>1187</v>
      </c>
      <c r="B171" s="3" t="s">
        <v>1551</v>
      </c>
      <c r="C171" s="4" t="s">
        <v>1552</v>
      </c>
      <c r="D171" s="4">
        <v>11190</v>
      </c>
      <c r="E171" s="6">
        <v>4</v>
      </c>
      <c r="F171" s="5"/>
      <c r="G171" s="5">
        <v>1</v>
      </c>
      <c r="H171" s="5"/>
    </row>
    <row r="172" spans="1:8" x14ac:dyDescent="0.3">
      <c r="A172" s="2" t="s">
        <v>1188</v>
      </c>
      <c r="B172" s="3" t="s">
        <v>1553</v>
      </c>
      <c r="C172" s="4" t="s">
        <v>1554</v>
      </c>
      <c r="D172" s="4">
        <v>11191</v>
      </c>
      <c r="E172" s="6">
        <v>4</v>
      </c>
      <c r="F172" s="5"/>
      <c r="G172" s="5">
        <v>1</v>
      </c>
      <c r="H172" s="5"/>
    </row>
    <row r="173" spans="1:8" x14ac:dyDescent="0.3">
      <c r="A173" s="2" t="s">
        <v>1189</v>
      </c>
      <c r="B173" s="3" t="s">
        <v>1555</v>
      </c>
      <c r="C173" s="4" t="s">
        <v>1556</v>
      </c>
      <c r="D173" s="4">
        <v>11182</v>
      </c>
      <c r="E173" s="6">
        <v>3</v>
      </c>
      <c r="F173" s="5"/>
      <c r="G173" s="5">
        <v>1</v>
      </c>
      <c r="H173" s="5"/>
    </row>
    <row r="174" spans="1:8" ht="28" x14ac:dyDescent="0.3">
      <c r="A174" s="2" t="s">
        <v>1190</v>
      </c>
      <c r="B174" s="3" t="s">
        <v>1557</v>
      </c>
      <c r="C174" s="4" t="s">
        <v>1558</v>
      </c>
      <c r="D174" s="4">
        <v>11192</v>
      </c>
      <c r="E174" s="6">
        <v>4</v>
      </c>
      <c r="F174" s="5"/>
      <c r="G174" s="5">
        <v>1</v>
      </c>
      <c r="H174" s="5"/>
    </row>
    <row r="175" spans="1:8" ht="28" x14ac:dyDescent="0.3">
      <c r="A175" s="2" t="s">
        <v>1191</v>
      </c>
      <c r="B175" s="3" t="s">
        <v>1559</v>
      </c>
      <c r="C175" s="4" t="s">
        <v>1560</v>
      </c>
      <c r="D175" s="4">
        <v>11183</v>
      </c>
      <c r="E175" s="6">
        <v>3</v>
      </c>
      <c r="F175" s="5"/>
      <c r="G175" s="5">
        <v>1</v>
      </c>
      <c r="H175" s="5"/>
    </row>
    <row r="176" spans="1:8" x14ac:dyDescent="0.3">
      <c r="A176" s="2" t="s">
        <v>1192</v>
      </c>
      <c r="B176" s="3" t="s">
        <v>1561</v>
      </c>
      <c r="C176" s="4" t="s">
        <v>1562</v>
      </c>
      <c r="D176" s="4">
        <v>11193</v>
      </c>
      <c r="E176" s="6">
        <v>4</v>
      </c>
      <c r="F176" s="5">
        <v>1</v>
      </c>
      <c r="G176" s="5" t="s">
        <v>1571</v>
      </c>
      <c r="H176" s="5"/>
    </row>
    <row r="177" spans="1:8" x14ac:dyDescent="0.3">
      <c r="A177" s="2" t="s">
        <v>1193</v>
      </c>
      <c r="B177" s="3" t="s">
        <v>1563</v>
      </c>
      <c r="C177" s="4" t="s">
        <v>1564</v>
      </c>
      <c r="D177" s="4">
        <v>11194</v>
      </c>
      <c r="E177" s="6">
        <v>4</v>
      </c>
      <c r="F177" s="5">
        <v>1</v>
      </c>
      <c r="G177" s="5" t="s">
        <v>1571</v>
      </c>
      <c r="H177" s="5"/>
    </row>
    <row r="178" spans="1:8" x14ac:dyDescent="0.3">
      <c r="A178" s="2" t="s">
        <v>1194</v>
      </c>
      <c r="B178" s="3" t="s">
        <v>1565</v>
      </c>
      <c r="C178" s="4" t="s">
        <v>1566</v>
      </c>
      <c r="D178" s="4">
        <v>11196</v>
      </c>
      <c r="E178" s="6">
        <v>4</v>
      </c>
      <c r="F178" s="5"/>
      <c r="G178" s="5">
        <v>1</v>
      </c>
      <c r="H178" s="5"/>
    </row>
    <row r="179" spans="1:8" x14ac:dyDescent="0.3">
      <c r="A179" s="2" t="s">
        <v>1195</v>
      </c>
      <c r="B179" s="3" t="s">
        <v>1567</v>
      </c>
      <c r="C179" s="4" t="s">
        <v>1568</v>
      </c>
      <c r="D179" s="4">
        <v>11197</v>
      </c>
      <c r="E179" s="6">
        <v>4</v>
      </c>
      <c r="F179" s="5"/>
      <c r="G179" s="5">
        <v>1</v>
      </c>
      <c r="H179" s="5"/>
    </row>
    <row r="180" spans="1:8" ht="28" x14ac:dyDescent="0.3">
      <c r="A180" s="2" t="s">
        <v>1197</v>
      </c>
      <c r="B180" s="3" t="s">
        <v>1569</v>
      </c>
      <c r="C180" s="4" t="s">
        <v>1570</v>
      </c>
      <c r="D180" s="4">
        <v>11195</v>
      </c>
      <c r="E180" s="6">
        <v>4</v>
      </c>
      <c r="F180" s="5"/>
      <c r="G180" s="5">
        <v>1</v>
      </c>
      <c r="H180" s="5"/>
    </row>
    <row r="181" spans="1:8" x14ac:dyDescent="0.3">
      <c r="F181" s="5">
        <f>SUM(F2:F180)</f>
        <v>83</v>
      </c>
      <c r="G181" s="5">
        <f t="shared" ref="G181" si="0">SUM(G2:G180)</f>
        <v>80</v>
      </c>
      <c r="H181" s="5">
        <f>SUM(H2:H180)</f>
        <v>21</v>
      </c>
    </row>
  </sheetData>
  <pageMargins left="0.7" right="0.7" top="0.75" bottom="0.75" header="0.3" footer="0.3"/>
  <pageSetup orientation="portrait" horizontalDpi="4294967293" verticalDpi="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1211"/>
  <sheetViews>
    <sheetView topLeftCell="A1027" workbookViewId="0">
      <selection activeCell="C1195" sqref="A1:C1195"/>
    </sheetView>
  </sheetViews>
  <sheetFormatPr defaultRowHeight="14.5" x14ac:dyDescent="0.35"/>
  <cols>
    <col min="1" max="1" width="69" customWidth="1"/>
    <col min="2" max="2" width="33.453125" hidden="1" customWidth="1"/>
    <col min="3" max="3" width="9.1796875" customWidth="1"/>
    <col min="4" max="4" width="26.453125" bestFit="1" customWidth="1"/>
  </cols>
  <sheetData>
    <row r="1" spans="1:6" s="1" customFormat="1" ht="15" x14ac:dyDescent="0.25">
      <c r="A1" s="1" t="s">
        <v>1210</v>
      </c>
      <c r="C1" s="1" t="s">
        <v>1211</v>
      </c>
      <c r="D1" s="1" t="s">
        <v>1212</v>
      </c>
      <c r="E1" s="1" t="s">
        <v>1213</v>
      </c>
      <c r="F1" s="1" t="s">
        <v>1214</v>
      </c>
    </row>
    <row r="2" spans="1:6" ht="15" x14ac:dyDescent="0.25">
      <c r="A2" t="s">
        <v>1198</v>
      </c>
      <c r="B2" t="str">
        <f>RIGHT(A2,LEN(A2)-FIND(" ",A2))</f>
        <v>Develop Vision and Strategy (10002)</v>
      </c>
      <c r="C2" t="str">
        <f>LEFT(A2,FIND(" ",A2)-1)</f>
        <v>1</v>
      </c>
      <c r="D2" t="str">
        <f>LEFT(B2,FIND("(",B2)-2)</f>
        <v>Develop Vision and Strategy</v>
      </c>
      <c r="E2" t="str">
        <f>MID(B2,FIND("(",B2)+1,5)</f>
        <v>10002</v>
      </c>
      <c r="F2">
        <f>INT((LEN(C2)+1)/2)</f>
        <v>1</v>
      </c>
    </row>
    <row r="3" spans="1:6" ht="15" x14ac:dyDescent="0.25">
      <c r="A3" t="s">
        <v>0</v>
      </c>
      <c r="B3" t="str">
        <f t="shared" ref="B3:B65" si="0">RIGHT(A3,LEN(A3)-FIND(" ",A3))</f>
        <v>Define the business concept and long-term vision  (17040)</v>
      </c>
      <c r="C3" t="str">
        <f t="shared" ref="C3:C66" si="1">LEFT(A3,FIND(" ",A3)-1)</f>
        <v>1.1</v>
      </c>
      <c r="D3" t="str">
        <f t="shared" ref="D3:D65" si="2">LEFT(B3,FIND("(",B3)-2)</f>
        <v xml:space="preserve">Define the business concept and long-term vision </v>
      </c>
      <c r="E3" t="str">
        <f t="shared" ref="E3:E65" si="3">MID(B3,FIND("(",B3)+1,5)</f>
        <v>17040</v>
      </c>
      <c r="F3">
        <f t="shared" ref="F3:F66" si="4">INT((LEN(C3)+1)/2)</f>
        <v>2</v>
      </c>
    </row>
    <row r="4" spans="1:6" ht="15" hidden="1" x14ac:dyDescent="0.25">
      <c r="A4" t="s">
        <v>1</v>
      </c>
      <c r="B4" t="str">
        <f t="shared" si="0"/>
        <v>Assess the external environment (10017)</v>
      </c>
      <c r="C4" t="str">
        <f t="shared" si="1"/>
        <v>1.1.1</v>
      </c>
      <c r="D4" t="str">
        <f t="shared" si="2"/>
        <v>Assess the external environment</v>
      </c>
      <c r="E4" t="str">
        <f t="shared" si="3"/>
        <v>10017</v>
      </c>
      <c r="F4">
        <f t="shared" si="4"/>
        <v>3</v>
      </c>
    </row>
    <row r="5" spans="1:6" ht="15" hidden="1" x14ac:dyDescent="0.25">
      <c r="A5" t="s">
        <v>2</v>
      </c>
      <c r="B5" t="str">
        <f t="shared" si="0"/>
        <v>Analyze and evaluate competition  (10021)</v>
      </c>
      <c r="C5" t="str">
        <f t="shared" si="1"/>
        <v>1.1.1.1</v>
      </c>
      <c r="D5" t="str">
        <f t="shared" si="2"/>
        <v xml:space="preserve">Analyze and evaluate competition </v>
      </c>
      <c r="E5" t="str">
        <f t="shared" si="3"/>
        <v>10021</v>
      </c>
      <c r="F5">
        <f t="shared" si="4"/>
        <v>4</v>
      </c>
    </row>
    <row r="6" spans="1:6" ht="15" hidden="1" x14ac:dyDescent="0.25">
      <c r="A6" t="s">
        <v>3</v>
      </c>
      <c r="B6" t="str">
        <f t="shared" si="0"/>
        <v>Identify economic trends (10022)</v>
      </c>
      <c r="C6" t="str">
        <f t="shared" si="1"/>
        <v>1.1.1.2</v>
      </c>
      <c r="D6" t="str">
        <f t="shared" si="2"/>
        <v>Identify economic trends</v>
      </c>
      <c r="E6" t="str">
        <f t="shared" si="3"/>
        <v>10022</v>
      </c>
      <c r="F6">
        <f t="shared" si="4"/>
        <v>4</v>
      </c>
    </row>
    <row r="7" spans="1:6" ht="15" hidden="1" x14ac:dyDescent="0.25">
      <c r="A7" t="s">
        <v>4</v>
      </c>
      <c r="B7" t="str">
        <f t="shared" si="0"/>
        <v>Identify political and regulatory issues  (10023)</v>
      </c>
      <c r="C7" t="str">
        <f t="shared" si="1"/>
        <v>1.1.1.3</v>
      </c>
      <c r="D7" t="str">
        <f t="shared" si="2"/>
        <v xml:space="preserve">Identify political and regulatory issues </v>
      </c>
      <c r="E7" t="str">
        <f t="shared" si="3"/>
        <v>10023</v>
      </c>
      <c r="F7">
        <f t="shared" si="4"/>
        <v>4</v>
      </c>
    </row>
    <row r="8" spans="1:6" ht="15" hidden="1" x14ac:dyDescent="0.25">
      <c r="A8" t="s">
        <v>5</v>
      </c>
      <c r="B8" t="str">
        <f t="shared" si="0"/>
        <v>Assess new technology innovations  (10024)</v>
      </c>
      <c r="C8" t="str">
        <f t="shared" si="1"/>
        <v>1.1.1.4</v>
      </c>
      <c r="D8" t="str">
        <f t="shared" si="2"/>
        <v xml:space="preserve">Assess new technology innovations </v>
      </c>
      <c r="E8" t="str">
        <f t="shared" si="3"/>
        <v>10024</v>
      </c>
      <c r="F8">
        <f t="shared" si="4"/>
        <v>4</v>
      </c>
    </row>
    <row r="9" spans="1:6" ht="15" hidden="1" x14ac:dyDescent="0.25">
      <c r="A9" t="s">
        <v>6</v>
      </c>
      <c r="B9" t="str">
        <f t="shared" si="0"/>
        <v>Analyze demographics (10025)</v>
      </c>
      <c r="C9" t="str">
        <f t="shared" si="1"/>
        <v>1.1.1.5</v>
      </c>
      <c r="D9" t="str">
        <f t="shared" si="2"/>
        <v>Analyze demographics</v>
      </c>
      <c r="E9" t="str">
        <f t="shared" si="3"/>
        <v>10025</v>
      </c>
      <c r="F9">
        <f t="shared" si="4"/>
        <v>4</v>
      </c>
    </row>
    <row r="10" spans="1:6" ht="15" hidden="1" x14ac:dyDescent="0.25">
      <c r="A10" t="s">
        <v>7</v>
      </c>
      <c r="B10" t="str">
        <f t="shared" si="0"/>
        <v>Identify social and cultural changes  (10026)</v>
      </c>
      <c r="C10" t="str">
        <f t="shared" si="1"/>
        <v>1.1.1.6</v>
      </c>
      <c r="D10" t="str">
        <f t="shared" si="2"/>
        <v xml:space="preserve">Identify social and cultural changes </v>
      </c>
      <c r="E10" t="str">
        <f t="shared" si="3"/>
        <v>10026</v>
      </c>
      <c r="F10">
        <f t="shared" si="4"/>
        <v>4</v>
      </c>
    </row>
    <row r="11" spans="1:6" ht="15" hidden="1" x14ac:dyDescent="0.25">
      <c r="A11" t="s">
        <v>8</v>
      </c>
      <c r="B11" t="str">
        <f t="shared" si="0"/>
        <v>Identify ecological concerns (10027)</v>
      </c>
      <c r="C11" t="str">
        <f t="shared" si="1"/>
        <v>1.1.1.7</v>
      </c>
      <c r="D11" t="str">
        <f t="shared" si="2"/>
        <v>Identify ecological concerns</v>
      </c>
      <c r="E11" t="str">
        <f t="shared" si="3"/>
        <v>10027</v>
      </c>
      <c r="F11">
        <f t="shared" si="4"/>
        <v>4</v>
      </c>
    </row>
    <row r="12" spans="1:6" ht="15" hidden="1" x14ac:dyDescent="0.25">
      <c r="A12" t="s">
        <v>9</v>
      </c>
      <c r="B12" t="str">
        <f t="shared" si="0"/>
        <v>Survey market and determine customer needs and wants (10018)</v>
      </c>
      <c r="C12" t="str">
        <f t="shared" si="1"/>
        <v>1.1.2</v>
      </c>
      <c r="D12" t="str">
        <f t="shared" si="2"/>
        <v>Survey market and determine customer needs and wants</v>
      </c>
      <c r="E12" t="str">
        <f t="shared" si="3"/>
        <v>10018</v>
      </c>
      <c r="F12">
        <f t="shared" si="4"/>
        <v>3</v>
      </c>
    </row>
    <row r="13" spans="1:6" ht="15" hidden="1" x14ac:dyDescent="0.25">
      <c r="A13" t="s">
        <v>10</v>
      </c>
      <c r="B13" t="str">
        <f t="shared" si="0"/>
        <v>Conduct qualitative/quantitative assessments (10028)</v>
      </c>
      <c r="C13" t="str">
        <f t="shared" si="1"/>
        <v>1.1.2.1</v>
      </c>
      <c r="D13" t="str">
        <f t="shared" si="2"/>
        <v>Conduct qualitative/quantitative assessments</v>
      </c>
      <c r="E13" t="str">
        <f t="shared" si="3"/>
        <v>10028</v>
      </c>
      <c r="F13">
        <f t="shared" si="4"/>
        <v>4</v>
      </c>
    </row>
    <row r="14" spans="1:6" ht="15" hidden="1" x14ac:dyDescent="0.25">
      <c r="A14" t="s">
        <v>11</v>
      </c>
      <c r="B14" t="str">
        <f t="shared" si="0"/>
        <v>Capture and assess customer needs  (10029)</v>
      </c>
      <c r="C14" t="str">
        <f t="shared" si="1"/>
        <v>1.1.2.2</v>
      </c>
      <c r="D14" t="str">
        <f t="shared" si="2"/>
        <v xml:space="preserve">Capture and assess customer needs </v>
      </c>
      <c r="E14" t="str">
        <f t="shared" si="3"/>
        <v>10029</v>
      </c>
      <c r="F14">
        <f t="shared" si="4"/>
        <v>4</v>
      </c>
    </row>
    <row r="15" spans="1:6" ht="15" hidden="1" x14ac:dyDescent="0.25">
      <c r="A15" t="s">
        <v>12</v>
      </c>
      <c r="B15" t="str">
        <f t="shared" si="0"/>
        <v>Perform internal analysis (10019)</v>
      </c>
      <c r="C15" t="str">
        <f t="shared" si="1"/>
        <v>1.1.3</v>
      </c>
      <c r="D15" t="str">
        <f t="shared" si="2"/>
        <v>Perform internal analysis</v>
      </c>
      <c r="E15" t="str">
        <f t="shared" si="3"/>
        <v>10019</v>
      </c>
      <c r="F15">
        <f t="shared" si="4"/>
        <v>3</v>
      </c>
    </row>
    <row r="16" spans="1:6" ht="15" hidden="1" x14ac:dyDescent="0.25">
      <c r="A16" t="s">
        <v>13</v>
      </c>
      <c r="B16" t="str">
        <f t="shared" si="0"/>
        <v>Analyze organizational characteristics  (10030)</v>
      </c>
      <c r="C16" t="str">
        <f t="shared" si="1"/>
        <v>1.1.3.1</v>
      </c>
      <c r="D16" t="str">
        <f t="shared" si="2"/>
        <v xml:space="preserve">Analyze organizational characteristics </v>
      </c>
      <c r="E16" t="str">
        <f t="shared" si="3"/>
        <v>10030</v>
      </c>
      <c r="F16">
        <f t="shared" si="4"/>
        <v>4</v>
      </c>
    </row>
    <row r="17" spans="1:6" ht="15" hidden="1" x14ac:dyDescent="0.25">
      <c r="A17" t="s">
        <v>14</v>
      </c>
      <c r="B17" t="str">
        <f t="shared" si="0"/>
        <v>Create baselines for current processes  (10031)</v>
      </c>
      <c r="C17" t="str">
        <f t="shared" si="1"/>
        <v>1.1.3.2</v>
      </c>
      <c r="D17" t="str">
        <f t="shared" si="2"/>
        <v xml:space="preserve">Create baselines for current processes </v>
      </c>
      <c r="E17" t="str">
        <f t="shared" si="3"/>
        <v>10031</v>
      </c>
      <c r="F17">
        <f t="shared" si="4"/>
        <v>4</v>
      </c>
    </row>
    <row r="18" spans="1:6" ht="15" hidden="1" x14ac:dyDescent="0.25">
      <c r="A18" t="s">
        <v>15</v>
      </c>
      <c r="B18" t="str">
        <f t="shared" si="0"/>
        <v>Analyze systems and technology  (10032)</v>
      </c>
      <c r="C18" t="str">
        <f t="shared" si="1"/>
        <v>1.1.3.3</v>
      </c>
      <c r="D18" t="str">
        <f t="shared" si="2"/>
        <v xml:space="preserve">Analyze systems and technology </v>
      </c>
      <c r="E18" t="str">
        <f t="shared" si="3"/>
        <v>10032</v>
      </c>
      <c r="F18">
        <f t="shared" si="4"/>
        <v>4</v>
      </c>
    </row>
    <row r="19" spans="1:6" ht="15" hidden="1" x14ac:dyDescent="0.25">
      <c r="A19" t="s">
        <v>16</v>
      </c>
      <c r="B19" t="str">
        <f t="shared" si="0"/>
        <v>Analyze financial positions (10033)</v>
      </c>
      <c r="C19" t="str">
        <f t="shared" si="1"/>
        <v>1.1.3.4</v>
      </c>
      <c r="D19" t="str">
        <f t="shared" si="2"/>
        <v>Analyze financial positions</v>
      </c>
      <c r="E19" t="str">
        <f t="shared" si="3"/>
        <v>10033</v>
      </c>
      <c r="F19">
        <f t="shared" si="4"/>
        <v>4</v>
      </c>
    </row>
    <row r="20" spans="1:6" ht="15" hidden="1" x14ac:dyDescent="0.25">
      <c r="A20" t="s">
        <v>17</v>
      </c>
      <c r="B20" t="str">
        <f t="shared" si="0"/>
        <v>Identify enterprise core competencies  (10034)</v>
      </c>
      <c r="C20" t="str">
        <f t="shared" si="1"/>
        <v>1.1.3.5</v>
      </c>
      <c r="D20" t="str">
        <f t="shared" si="2"/>
        <v xml:space="preserve">Identify enterprise core competencies </v>
      </c>
      <c r="E20" t="str">
        <f t="shared" si="3"/>
        <v>10034</v>
      </c>
      <c r="F20">
        <f t="shared" si="4"/>
        <v>4</v>
      </c>
    </row>
    <row r="21" spans="1:6" ht="15" hidden="1" x14ac:dyDescent="0.25">
      <c r="A21" t="s">
        <v>18</v>
      </c>
      <c r="B21" t="str">
        <f t="shared" si="0"/>
        <v>Establish strategic vision (10020)</v>
      </c>
      <c r="C21" t="str">
        <f t="shared" si="1"/>
        <v>1.1.4</v>
      </c>
      <c r="D21" t="str">
        <f t="shared" si="2"/>
        <v>Establish strategic vision</v>
      </c>
      <c r="E21" t="str">
        <f t="shared" si="3"/>
        <v>10020</v>
      </c>
      <c r="F21">
        <f t="shared" si="4"/>
        <v>3</v>
      </c>
    </row>
    <row r="22" spans="1:6" ht="15" hidden="1" x14ac:dyDescent="0.25">
      <c r="A22" t="s">
        <v>19</v>
      </c>
      <c r="B22" t="str">
        <f t="shared" si="0"/>
        <v>Align stakeholders around strategic vision  (10035)</v>
      </c>
      <c r="C22" t="str">
        <f t="shared" si="1"/>
        <v>1.1.4.1</v>
      </c>
      <c r="D22" t="str">
        <f t="shared" si="2"/>
        <v xml:space="preserve">Align stakeholders around strategic vision </v>
      </c>
      <c r="E22" t="str">
        <f t="shared" si="3"/>
        <v>10035</v>
      </c>
      <c r="F22">
        <f t="shared" si="4"/>
        <v>4</v>
      </c>
    </row>
    <row r="23" spans="1:6" ht="15" hidden="1" x14ac:dyDescent="0.25">
      <c r="A23" t="s">
        <v>20</v>
      </c>
      <c r="B23" t="str">
        <f t="shared" si="0"/>
        <v>Communicate strategic vision to stakeholders  (10036)</v>
      </c>
      <c r="C23" t="str">
        <f t="shared" si="1"/>
        <v>1.1.4.2</v>
      </c>
      <c r="D23" t="str">
        <f t="shared" si="2"/>
        <v xml:space="preserve">Communicate strategic vision to stakeholders </v>
      </c>
      <c r="E23" t="str">
        <f t="shared" si="3"/>
        <v>10036</v>
      </c>
      <c r="F23">
        <f t="shared" si="4"/>
        <v>4</v>
      </c>
    </row>
    <row r="24" spans="1:6" hidden="1" x14ac:dyDescent="0.35">
      <c r="A24" t="s">
        <v>21</v>
      </c>
      <c r="B24" t="str">
        <f t="shared" si="0"/>
        <v>Conduct organization restructuring opportunities (16792)</v>
      </c>
      <c r="C24" t="str">
        <f t="shared" si="1"/>
        <v>1.1.5</v>
      </c>
      <c r="D24" t="str">
        <f t="shared" si="2"/>
        <v>Conduct organization restructuring opportunities</v>
      </c>
      <c r="E24" t="str">
        <f t="shared" si="3"/>
        <v>16792</v>
      </c>
      <c r="F24">
        <f t="shared" si="4"/>
        <v>3</v>
      </c>
    </row>
    <row r="25" spans="1:6" hidden="1" x14ac:dyDescent="0.35">
      <c r="A25" t="s">
        <v>22</v>
      </c>
      <c r="B25" t="str">
        <f t="shared" si="0"/>
        <v>Identify restructuring opportunities  (16793)</v>
      </c>
      <c r="C25" t="str">
        <f t="shared" si="1"/>
        <v>1.1.5.1</v>
      </c>
      <c r="D25" t="str">
        <f t="shared" si="2"/>
        <v xml:space="preserve">Identify restructuring opportunities </v>
      </c>
      <c r="E25" t="str">
        <f t="shared" si="3"/>
        <v>16793</v>
      </c>
      <c r="F25">
        <f t="shared" si="4"/>
        <v>4</v>
      </c>
    </row>
    <row r="26" spans="1:6" hidden="1" x14ac:dyDescent="0.35">
      <c r="A26" t="s">
        <v>23</v>
      </c>
      <c r="B26" t="str">
        <f t="shared" si="0"/>
        <v>Perform due-diligence (16794)</v>
      </c>
      <c r="C26" t="str">
        <f t="shared" si="1"/>
        <v>1.1.5.2</v>
      </c>
      <c r="D26" t="str">
        <f t="shared" si="2"/>
        <v>Perform due-diligence</v>
      </c>
      <c r="E26" t="str">
        <f t="shared" si="3"/>
        <v>16794</v>
      </c>
      <c r="F26">
        <f t="shared" si="4"/>
        <v>4</v>
      </c>
    </row>
    <row r="27" spans="1:6" hidden="1" x14ac:dyDescent="0.35">
      <c r="A27" t="s">
        <v>24</v>
      </c>
      <c r="B27" t="str">
        <f t="shared" si="0"/>
        <v>Analyze deal options (16795)</v>
      </c>
      <c r="C27" t="str">
        <f t="shared" si="1"/>
        <v>1.1.5.3</v>
      </c>
      <c r="D27" t="str">
        <f t="shared" si="2"/>
        <v>Analyze deal options</v>
      </c>
      <c r="E27" t="str">
        <f t="shared" si="3"/>
        <v>16795</v>
      </c>
      <c r="F27">
        <f t="shared" si="4"/>
        <v>4</v>
      </c>
    </row>
    <row r="28" spans="1:6" hidden="1" x14ac:dyDescent="0.35">
      <c r="A28" t="s">
        <v>25</v>
      </c>
      <c r="B28" t="str">
        <f t="shared" si="0"/>
        <v>Evaluate acquisition options  (16796)</v>
      </c>
      <c r="C28" t="str">
        <f t="shared" si="1"/>
        <v>1.1.5.3.1</v>
      </c>
      <c r="D28" t="str">
        <f t="shared" si="2"/>
        <v xml:space="preserve">Evaluate acquisition options </v>
      </c>
      <c r="E28" t="str">
        <f t="shared" si="3"/>
        <v>16796</v>
      </c>
      <c r="F28">
        <f t="shared" si="4"/>
        <v>5</v>
      </c>
    </row>
    <row r="29" spans="1:6" hidden="1" x14ac:dyDescent="0.35">
      <c r="A29" t="s">
        <v>26</v>
      </c>
      <c r="B29" t="str">
        <f t="shared" si="0"/>
        <v>Evaluate merger options  (16797)</v>
      </c>
      <c r="C29" t="str">
        <f t="shared" si="1"/>
        <v>1.1.5.3.2</v>
      </c>
      <c r="D29" t="str">
        <f t="shared" si="2"/>
        <v xml:space="preserve">Evaluate merger options </v>
      </c>
      <c r="E29" t="str">
        <f t="shared" si="3"/>
        <v>16797</v>
      </c>
      <c r="F29">
        <f t="shared" si="4"/>
        <v>5</v>
      </c>
    </row>
    <row r="30" spans="1:6" hidden="1" x14ac:dyDescent="0.35">
      <c r="A30" t="s">
        <v>27</v>
      </c>
      <c r="B30" t="str">
        <f t="shared" si="0"/>
        <v>Evaluate de-merger options  (16798)</v>
      </c>
      <c r="C30" t="str">
        <f t="shared" si="1"/>
        <v>1.1.5.3.3</v>
      </c>
      <c r="D30" t="str">
        <f t="shared" si="2"/>
        <v xml:space="preserve">Evaluate de-merger options </v>
      </c>
      <c r="E30" t="str">
        <f t="shared" si="3"/>
        <v>16798</v>
      </c>
      <c r="F30">
        <f t="shared" si="4"/>
        <v>5</v>
      </c>
    </row>
    <row r="31" spans="1:6" hidden="1" x14ac:dyDescent="0.35">
      <c r="A31" t="s">
        <v>28</v>
      </c>
      <c r="B31" t="str">
        <f t="shared" si="0"/>
        <v>Evaluate divesture options  (16799)</v>
      </c>
      <c r="C31" t="str">
        <f t="shared" si="1"/>
        <v>1.1.5.3.4</v>
      </c>
      <c r="D31" t="str">
        <f t="shared" si="2"/>
        <v xml:space="preserve">Evaluate divesture options </v>
      </c>
      <c r="E31" t="str">
        <f t="shared" si="3"/>
        <v>16799</v>
      </c>
      <c r="F31">
        <f t="shared" si="4"/>
        <v>5</v>
      </c>
    </row>
    <row r="32" spans="1:6" x14ac:dyDescent="0.35">
      <c r="A32" t="s">
        <v>29</v>
      </c>
      <c r="B32" t="str">
        <f t="shared" si="0"/>
        <v>Develop business strategy (10015)</v>
      </c>
      <c r="C32" t="str">
        <f t="shared" si="1"/>
        <v>1.2</v>
      </c>
      <c r="D32" t="str">
        <f t="shared" si="2"/>
        <v>Develop business strategy</v>
      </c>
      <c r="E32" t="str">
        <f t="shared" si="3"/>
        <v>10015</v>
      </c>
      <c r="F32">
        <f t="shared" si="4"/>
        <v>2</v>
      </c>
    </row>
    <row r="33" spans="1:6" hidden="1" x14ac:dyDescent="0.35">
      <c r="A33" t="s">
        <v>30</v>
      </c>
      <c r="B33" t="str">
        <f t="shared" si="0"/>
        <v>Develop overall mission statement (10037)</v>
      </c>
      <c r="C33" t="str">
        <f t="shared" si="1"/>
        <v>1.2.1</v>
      </c>
      <c r="D33" t="str">
        <f t="shared" si="2"/>
        <v>Develop overall mission statement</v>
      </c>
      <c r="E33" t="str">
        <f t="shared" si="3"/>
        <v>10037</v>
      </c>
      <c r="F33">
        <f t="shared" si="4"/>
        <v>3</v>
      </c>
    </row>
    <row r="34" spans="1:6" hidden="1" x14ac:dyDescent="0.35">
      <c r="A34" t="s">
        <v>31</v>
      </c>
      <c r="B34" t="str">
        <f t="shared" si="0"/>
        <v>Define current business (10044)</v>
      </c>
      <c r="C34" t="str">
        <f t="shared" si="1"/>
        <v>1.2.1.1</v>
      </c>
      <c r="D34" t="str">
        <f t="shared" si="2"/>
        <v>Define current business</v>
      </c>
      <c r="E34" t="str">
        <f t="shared" si="3"/>
        <v>10044</v>
      </c>
      <c r="F34">
        <f t="shared" si="4"/>
        <v>4</v>
      </c>
    </row>
    <row r="35" spans="1:6" hidden="1" x14ac:dyDescent="0.35">
      <c r="A35" t="s">
        <v>32</v>
      </c>
      <c r="B35" t="str">
        <f t="shared" si="0"/>
        <v>Formulate mission (10045)</v>
      </c>
      <c r="C35" t="str">
        <f t="shared" si="1"/>
        <v>1.2.1.2</v>
      </c>
      <c r="D35" t="str">
        <f t="shared" si="2"/>
        <v>Formulate mission</v>
      </c>
      <c r="E35" t="str">
        <f t="shared" si="3"/>
        <v>10045</v>
      </c>
      <c r="F35">
        <f t="shared" si="4"/>
        <v>4</v>
      </c>
    </row>
    <row r="36" spans="1:6" hidden="1" x14ac:dyDescent="0.35">
      <c r="A36" t="s">
        <v>33</v>
      </c>
      <c r="B36" t="str">
        <f t="shared" si="0"/>
        <v>Communicate mission (10046)</v>
      </c>
      <c r="C36" t="str">
        <f t="shared" si="1"/>
        <v>1.2.1.3</v>
      </c>
      <c r="D36" t="str">
        <f t="shared" si="2"/>
        <v>Communicate mission</v>
      </c>
      <c r="E36" t="str">
        <f t="shared" si="3"/>
        <v>10046</v>
      </c>
      <c r="F36">
        <f t="shared" si="4"/>
        <v>4</v>
      </c>
    </row>
    <row r="37" spans="1:6" hidden="1" x14ac:dyDescent="0.35">
      <c r="A37" t="s">
        <v>34</v>
      </c>
      <c r="B37" t="str">
        <f t="shared" si="0"/>
        <v>Evaluate strategic options to achieve the objectives  (10038)</v>
      </c>
      <c r="C37" t="str">
        <f t="shared" si="1"/>
        <v>1.2.2</v>
      </c>
      <c r="D37" t="str">
        <f t="shared" si="2"/>
        <v xml:space="preserve">Evaluate strategic options to achieve the objectives </v>
      </c>
      <c r="E37" t="str">
        <f t="shared" si="3"/>
        <v>10038</v>
      </c>
      <c r="F37">
        <f t="shared" si="4"/>
        <v>3</v>
      </c>
    </row>
    <row r="38" spans="1:6" hidden="1" x14ac:dyDescent="0.35">
      <c r="A38" t="s">
        <v>35</v>
      </c>
      <c r="B38" t="str">
        <f t="shared" si="0"/>
        <v>Define strategic options (10047)</v>
      </c>
      <c r="C38" t="str">
        <f t="shared" si="1"/>
        <v>1.2.2.1</v>
      </c>
      <c r="D38" t="str">
        <f t="shared" si="2"/>
        <v>Define strategic options</v>
      </c>
      <c r="E38" t="str">
        <f t="shared" si="3"/>
        <v>10047</v>
      </c>
      <c r="F38">
        <f t="shared" si="4"/>
        <v>4</v>
      </c>
    </row>
    <row r="39" spans="1:6" hidden="1" x14ac:dyDescent="0.35">
      <c r="A39" t="s">
        <v>36</v>
      </c>
      <c r="B39" t="str">
        <f t="shared" si="0"/>
        <v>Assess and analyze impact of each option (10048)</v>
      </c>
      <c r="C39" t="str">
        <f t="shared" si="1"/>
        <v>1.2.2.2</v>
      </c>
      <c r="D39" t="str">
        <f t="shared" si="2"/>
        <v>Assess and analyze impact of each option</v>
      </c>
      <c r="E39" t="str">
        <f t="shared" si="3"/>
        <v>10048</v>
      </c>
      <c r="F39">
        <f t="shared" si="4"/>
        <v>4</v>
      </c>
    </row>
    <row r="40" spans="1:6" hidden="1" x14ac:dyDescent="0.35">
      <c r="A40" t="s">
        <v>37</v>
      </c>
      <c r="B40" t="str">
        <f t="shared" si="0"/>
        <v>Develop sustainability strategy  (14189)</v>
      </c>
      <c r="C40" t="str">
        <f t="shared" si="1"/>
        <v>1.2.2.3</v>
      </c>
      <c r="D40" t="str">
        <f t="shared" si="2"/>
        <v xml:space="preserve">Develop sustainability strategy </v>
      </c>
      <c r="E40" t="str">
        <f t="shared" si="3"/>
        <v>14189</v>
      </c>
      <c r="F40">
        <f t="shared" si="4"/>
        <v>4</v>
      </c>
    </row>
    <row r="41" spans="1:6" hidden="1" x14ac:dyDescent="0.35">
      <c r="A41" t="s">
        <v>38</v>
      </c>
      <c r="B41" t="str">
        <f t="shared" si="0"/>
        <v>Develop global support and shared services strategy (14190)</v>
      </c>
      <c r="C41" t="str">
        <f t="shared" si="1"/>
        <v>1.2.2.4</v>
      </c>
      <c r="D41" t="str">
        <f t="shared" si="2"/>
        <v>Develop global support and shared services strategy</v>
      </c>
      <c r="E41" t="str">
        <f t="shared" si="3"/>
        <v>14190</v>
      </c>
      <c r="F41">
        <f t="shared" si="4"/>
        <v>4</v>
      </c>
    </row>
    <row r="42" spans="1:6" hidden="1" x14ac:dyDescent="0.35">
      <c r="A42" t="s">
        <v>39</v>
      </c>
      <c r="B42" t="str">
        <f t="shared" si="0"/>
        <v>Develop lean/continuous improvement strategy (14197)</v>
      </c>
      <c r="C42" t="str">
        <f t="shared" si="1"/>
        <v>1.2.2.5</v>
      </c>
      <c r="D42" t="str">
        <f t="shared" si="2"/>
        <v>Develop lean/continuous improvement strategy</v>
      </c>
      <c r="E42" t="str">
        <f t="shared" si="3"/>
        <v>14197</v>
      </c>
      <c r="F42">
        <f t="shared" si="4"/>
        <v>4</v>
      </c>
    </row>
    <row r="43" spans="1:6" hidden="1" x14ac:dyDescent="0.35">
      <c r="A43" t="s">
        <v>40</v>
      </c>
      <c r="B43" t="str">
        <f t="shared" si="0"/>
        <v>Select long-term business strategy (10039)</v>
      </c>
      <c r="C43" t="str">
        <f t="shared" si="1"/>
        <v>1.2.3</v>
      </c>
      <c r="D43" t="str">
        <f t="shared" si="2"/>
        <v>Select long-term business strategy</v>
      </c>
      <c r="E43" t="str">
        <f t="shared" si="3"/>
        <v>10039</v>
      </c>
      <c r="F43">
        <f t="shared" si="4"/>
        <v>3</v>
      </c>
    </row>
    <row r="44" spans="1:6" hidden="1" x14ac:dyDescent="0.35">
      <c r="A44" t="s">
        <v>41</v>
      </c>
      <c r="B44" t="str">
        <f t="shared" si="0"/>
        <v>Coordinate and align functional and process strategies  (10040)</v>
      </c>
      <c r="C44" t="str">
        <f t="shared" si="1"/>
        <v>1.2.4</v>
      </c>
      <c r="D44" t="str">
        <f t="shared" si="2"/>
        <v xml:space="preserve">Coordinate and align functional and process strategies </v>
      </c>
      <c r="E44" t="str">
        <f t="shared" si="3"/>
        <v>10040</v>
      </c>
      <c r="F44">
        <f t="shared" si="4"/>
        <v>3</v>
      </c>
    </row>
    <row r="45" spans="1:6" hidden="1" x14ac:dyDescent="0.35">
      <c r="A45" t="s">
        <v>42</v>
      </c>
      <c r="B45" t="str">
        <f t="shared" si="0"/>
        <v>Create organizational design (structure, governance, reporting, etc.) (10041)</v>
      </c>
      <c r="C45" t="str">
        <f t="shared" si="1"/>
        <v>1.2.5</v>
      </c>
      <c r="D45" t="str">
        <f t="shared" si="2"/>
        <v>Create organizational design</v>
      </c>
      <c r="E45" t="str">
        <f t="shared" si="3"/>
        <v>struc</v>
      </c>
      <c r="F45">
        <f t="shared" si="4"/>
        <v>3</v>
      </c>
    </row>
    <row r="46" spans="1:6" hidden="1" x14ac:dyDescent="0.35">
      <c r="A46" t="s">
        <v>43</v>
      </c>
      <c r="B46" t="str">
        <f t="shared" si="0"/>
        <v>Evaluate breadth and depth of organizational structure (10049)</v>
      </c>
      <c r="C46" t="str">
        <f t="shared" si="1"/>
        <v>1.2.5.1</v>
      </c>
      <c r="D46" t="str">
        <f t="shared" si="2"/>
        <v>Evaluate breadth and depth of organizational structure</v>
      </c>
      <c r="E46" t="str">
        <f t="shared" si="3"/>
        <v>10049</v>
      </c>
      <c r="F46">
        <f t="shared" si="4"/>
        <v>4</v>
      </c>
    </row>
    <row r="47" spans="1:6" hidden="1" x14ac:dyDescent="0.35">
      <c r="A47" t="s">
        <v>44</v>
      </c>
      <c r="B47" t="str">
        <f t="shared" si="0"/>
        <v>Perform job-specific roles mapping and value-added analyses (10050)</v>
      </c>
      <c r="C47" t="str">
        <f t="shared" si="1"/>
        <v>1.2.5.2</v>
      </c>
      <c r="D47" t="str">
        <f t="shared" si="2"/>
        <v>Perform job-specific roles mapping and value-added analyses</v>
      </c>
      <c r="E47" t="str">
        <f t="shared" si="3"/>
        <v>10050</v>
      </c>
      <c r="F47">
        <f t="shared" si="4"/>
        <v>4</v>
      </c>
    </row>
    <row r="48" spans="1:6" s="7" customFormat="1" hidden="1" x14ac:dyDescent="0.35">
      <c r="A48" s="7" t="s">
        <v>45</v>
      </c>
      <c r="B48" s="7" t="str">
        <f t="shared" si="0"/>
        <v>Develop role activity diagrams to assess hand-off activity (10051)</v>
      </c>
      <c r="C48" s="7" t="str">
        <f t="shared" si="1"/>
        <v>1.2.5.3</v>
      </c>
      <c r="D48" s="7" t="str">
        <f t="shared" si="2"/>
        <v>Develop role activity diagrams to assess hand-off activity</v>
      </c>
      <c r="E48" s="7" t="str">
        <f t="shared" si="3"/>
        <v>10051</v>
      </c>
      <c r="F48" s="7">
        <f t="shared" si="4"/>
        <v>4</v>
      </c>
    </row>
    <row r="49" spans="1:6" hidden="1" x14ac:dyDescent="0.35">
      <c r="A49" t="s">
        <v>46</v>
      </c>
      <c r="B49" t="str">
        <f t="shared" si="0"/>
        <v>Perform organization redesign workshops (10052)</v>
      </c>
      <c r="C49" t="str">
        <f t="shared" si="1"/>
        <v>1.2.5.4</v>
      </c>
      <c r="D49" t="str">
        <f t="shared" si="2"/>
        <v>Perform organization redesign workshops</v>
      </c>
      <c r="E49" t="str">
        <f t="shared" si="3"/>
        <v>10052</v>
      </c>
      <c r="F49">
        <f t="shared" si="4"/>
        <v>4</v>
      </c>
    </row>
    <row r="50" spans="1:6" hidden="1" x14ac:dyDescent="0.35">
      <c r="A50" t="s">
        <v>47</v>
      </c>
      <c r="B50" t="str">
        <f t="shared" si="0"/>
        <v>Design the relationships between organizational units (10053)</v>
      </c>
      <c r="C50" t="str">
        <f t="shared" si="1"/>
        <v>1.2.5.5</v>
      </c>
      <c r="D50" t="str">
        <f t="shared" si="2"/>
        <v>Design the relationships between organizational units</v>
      </c>
      <c r="E50" t="str">
        <f t="shared" si="3"/>
        <v>10053</v>
      </c>
      <c r="F50">
        <f t="shared" si="4"/>
        <v>4</v>
      </c>
    </row>
    <row r="51" spans="1:6" hidden="1" x14ac:dyDescent="0.35">
      <c r="A51" t="s">
        <v>48</v>
      </c>
      <c r="B51" t="str">
        <f t="shared" si="0"/>
        <v>Develop role analysis and activity diagrams for key processes (10054)</v>
      </c>
      <c r="C51" t="str">
        <f t="shared" si="1"/>
        <v>1.2.5.6</v>
      </c>
      <c r="D51" t="str">
        <f t="shared" si="2"/>
        <v>Develop role analysis and activity diagrams for key processes</v>
      </c>
      <c r="E51" t="str">
        <f t="shared" si="3"/>
        <v>10054</v>
      </c>
      <c r="F51">
        <f t="shared" si="4"/>
        <v>4</v>
      </c>
    </row>
    <row r="52" spans="1:6" hidden="1" x14ac:dyDescent="0.35">
      <c r="A52" t="s">
        <v>49</v>
      </c>
      <c r="B52" t="str">
        <f t="shared" si="0"/>
        <v>Assess organizational implication of feasible alternatives (10055)</v>
      </c>
      <c r="C52" t="str">
        <f t="shared" si="1"/>
        <v>1.2.5.7</v>
      </c>
      <c r="D52" t="str">
        <f t="shared" si="2"/>
        <v>Assess organizational implication of feasible alternatives</v>
      </c>
      <c r="E52" t="str">
        <f t="shared" si="3"/>
        <v>10055</v>
      </c>
      <c r="F52">
        <f t="shared" si="4"/>
        <v>4</v>
      </c>
    </row>
    <row r="53" spans="1:6" hidden="1" x14ac:dyDescent="0.35">
      <c r="A53" t="s">
        <v>50</v>
      </c>
      <c r="B53" t="str">
        <f t="shared" si="0"/>
        <v>Migrate to new organization (10056)</v>
      </c>
      <c r="C53" t="str">
        <f t="shared" si="1"/>
        <v>1.2.5.8</v>
      </c>
      <c r="D53" t="str">
        <f t="shared" si="2"/>
        <v>Migrate to new organization</v>
      </c>
      <c r="E53" t="str">
        <f t="shared" si="3"/>
        <v>10056</v>
      </c>
      <c r="F53">
        <f t="shared" si="4"/>
        <v>4</v>
      </c>
    </row>
    <row r="54" spans="1:6" hidden="1" x14ac:dyDescent="0.35">
      <c r="A54" t="s">
        <v>51</v>
      </c>
      <c r="B54" t="str">
        <f t="shared" si="0"/>
        <v>Develop and set organizational goals (10042)</v>
      </c>
      <c r="C54" t="str">
        <f t="shared" si="1"/>
        <v>1.2.6</v>
      </c>
      <c r="D54" t="str">
        <f t="shared" si="2"/>
        <v>Develop and set organizational goals</v>
      </c>
      <c r="E54" t="str">
        <f t="shared" si="3"/>
        <v>10042</v>
      </c>
      <c r="F54">
        <f t="shared" si="4"/>
        <v>3</v>
      </c>
    </row>
    <row r="55" spans="1:6" hidden="1" x14ac:dyDescent="0.35">
      <c r="A55" t="s">
        <v>52</v>
      </c>
      <c r="B55" t="str">
        <f t="shared" si="0"/>
        <v>Formulate business unit strategies (10043)</v>
      </c>
      <c r="C55" t="str">
        <f t="shared" si="1"/>
        <v>1.2.7</v>
      </c>
      <c r="D55" t="str">
        <f t="shared" si="2"/>
        <v>Formulate business unit strategies</v>
      </c>
      <c r="E55" t="str">
        <f t="shared" si="3"/>
        <v>10043</v>
      </c>
      <c r="F55">
        <f t="shared" si="4"/>
        <v>3</v>
      </c>
    </row>
    <row r="56" spans="1:6" x14ac:dyDescent="0.35">
      <c r="A56" t="s">
        <v>53</v>
      </c>
      <c r="B56" t="str">
        <f t="shared" si="0"/>
        <v>Manage strategic initiatives (10016)</v>
      </c>
      <c r="C56" t="str">
        <f t="shared" si="1"/>
        <v>1.3</v>
      </c>
      <c r="D56" t="str">
        <f t="shared" si="2"/>
        <v>Manage strategic initiatives</v>
      </c>
      <c r="E56" t="str">
        <f t="shared" si="3"/>
        <v>10016</v>
      </c>
      <c r="F56">
        <f t="shared" si="4"/>
        <v>2</v>
      </c>
    </row>
    <row r="57" spans="1:6" hidden="1" x14ac:dyDescent="0.35">
      <c r="A57" t="s">
        <v>54</v>
      </c>
      <c r="B57" t="str">
        <f t="shared" si="0"/>
        <v>Develop strategic initiatives (10057)</v>
      </c>
      <c r="C57" t="str">
        <f t="shared" si="1"/>
        <v>1.3.1</v>
      </c>
      <c r="D57" t="str">
        <f t="shared" si="2"/>
        <v>Develop strategic initiatives</v>
      </c>
      <c r="E57" t="str">
        <f t="shared" si="3"/>
        <v>10057</v>
      </c>
      <c r="F57">
        <f t="shared" si="4"/>
        <v>3</v>
      </c>
    </row>
    <row r="58" spans="1:6" hidden="1" x14ac:dyDescent="0.35">
      <c r="A58" t="s">
        <v>55</v>
      </c>
      <c r="B58" t="str">
        <f t="shared" si="0"/>
        <v>Evaluate strategic initiatives (10058)</v>
      </c>
      <c r="C58" t="str">
        <f t="shared" si="1"/>
        <v>1.3.2</v>
      </c>
      <c r="D58" t="str">
        <f t="shared" si="2"/>
        <v>Evaluate strategic initiatives</v>
      </c>
      <c r="E58" t="str">
        <f t="shared" si="3"/>
        <v>10058</v>
      </c>
      <c r="F58">
        <f t="shared" si="4"/>
        <v>3</v>
      </c>
    </row>
    <row r="59" spans="1:6" hidden="1" x14ac:dyDescent="0.35">
      <c r="A59" t="s">
        <v>56</v>
      </c>
      <c r="B59" t="str">
        <f t="shared" si="0"/>
        <v>Select strategic initiatives (10059)</v>
      </c>
      <c r="C59" t="str">
        <f t="shared" si="1"/>
        <v>1.3.3</v>
      </c>
      <c r="D59" t="str">
        <f t="shared" si="2"/>
        <v>Select strategic initiatives</v>
      </c>
      <c r="E59" t="str">
        <f t="shared" si="3"/>
        <v>10059</v>
      </c>
      <c r="F59">
        <f t="shared" si="4"/>
        <v>3</v>
      </c>
    </row>
    <row r="60" spans="1:6" hidden="1" x14ac:dyDescent="0.35">
      <c r="A60" t="s">
        <v>57</v>
      </c>
      <c r="B60" t="str">
        <f t="shared" si="0"/>
        <v xml:space="preserve">Establish high-level measures (10060)  </v>
      </c>
      <c r="C60" t="str">
        <f t="shared" si="1"/>
        <v>1.3.4</v>
      </c>
      <c r="D60" t="str">
        <f t="shared" si="2"/>
        <v>Establish high-level measures</v>
      </c>
      <c r="E60" t="str">
        <f t="shared" si="3"/>
        <v>10060</v>
      </c>
      <c r="F60">
        <f t="shared" si="4"/>
        <v>3</v>
      </c>
    </row>
    <row r="61" spans="1:6" x14ac:dyDescent="0.35">
      <c r="A61" t="s">
        <v>1199</v>
      </c>
      <c r="B61" t="str">
        <f t="shared" si="0"/>
        <v>Develop and Manage Products and Services (10003)</v>
      </c>
      <c r="C61" t="str">
        <f t="shared" si="1"/>
        <v>2</v>
      </c>
      <c r="D61" t="str">
        <f t="shared" si="2"/>
        <v>Develop and Manage Products and Services</v>
      </c>
      <c r="E61" t="str">
        <f t="shared" si="3"/>
        <v>10003</v>
      </c>
      <c r="F61">
        <f t="shared" si="4"/>
        <v>1</v>
      </c>
    </row>
    <row r="62" spans="1:6" x14ac:dyDescent="0.35">
      <c r="A62" t="s">
        <v>58</v>
      </c>
      <c r="B62" t="str">
        <f t="shared" si="0"/>
        <v>Manage product and service portfolio (10061)</v>
      </c>
      <c r="C62" t="str">
        <f t="shared" si="1"/>
        <v>2.1</v>
      </c>
      <c r="D62" t="str">
        <f t="shared" si="2"/>
        <v>Manage product and service portfolio</v>
      </c>
      <c r="E62" t="str">
        <f t="shared" si="3"/>
        <v>10061</v>
      </c>
      <c r="F62">
        <f t="shared" si="4"/>
        <v>2</v>
      </c>
    </row>
    <row r="63" spans="1:6" hidden="1" x14ac:dyDescent="0.35">
      <c r="A63" t="s">
        <v>59</v>
      </c>
      <c r="B63" t="str">
        <f t="shared" si="0"/>
        <v>Evaluate performance of existing products/services against market opportunities (10063)</v>
      </c>
      <c r="C63" t="str">
        <f t="shared" si="1"/>
        <v>2.1.1</v>
      </c>
      <c r="D63" t="str">
        <f t="shared" si="2"/>
        <v>Evaluate performance of existing products/services against market opportunities</v>
      </c>
      <c r="E63" t="str">
        <f t="shared" si="3"/>
        <v>10063</v>
      </c>
      <c r="F63">
        <f t="shared" si="4"/>
        <v>3</v>
      </c>
    </row>
    <row r="64" spans="1:6" hidden="1" x14ac:dyDescent="0.35">
      <c r="A64" t="s">
        <v>60</v>
      </c>
      <c r="B64" t="str">
        <f t="shared" si="0"/>
        <v>Define product/service development requirements  (10064)</v>
      </c>
      <c r="C64" t="str">
        <f t="shared" si="1"/>
        <v>2.1.2</v>
      </c>
      <c r="D64" t="str">
        <f t="shared" si="2"/>
        <v xml:space="preserve">Define product/service development requirements </v>
      </c>
      <c r="E64" t="str">
        <f t="shared" si="3"/>
        <v>10064</v>
      </c>
      <c r="F64">
        <f t="shared" si="4"/>
        <v>3</v>
      </c>
    </row>
    <row r="65" spans="1:6" hidden="1" x14ac:dyDescent="0.35">
      <c r="A65" t="s">
        <v>61</v>
      </c>
      <c r="B65" t="str">
        <f t="shared" si="0"/>
        <v>Identify potential improvements to existing products and services  (10068)</v>
      </c>
      <c r="C65" t="str">
        <f t="shared" si="1"/>
        <v>2.1.2.1</v>
      </c>
      <c r="D65" t="str">
        <f t="shared" si="2"/>
        <v xml:space="preserve">Identify potential improvements to existing products and services </v>
      </c>
      <c r="E65" t="str">
        <f t="shared" si="3"/>
        <v>10068</v>
      </c>
      <c r="F65">
        <f t="shared" si="4"/>
        <v>4</v>
      </c>
    </row>
    <row r="66" spans="1:6" hidden="1" x14ac:dyDescent="0.35">
      <c r="A66" t="s">
        <v>62</v>
      </c>
      <c r="B66" t="str">
        <f t="shared" ref="B66:B105" si="5">RIGHT(A66,LEN(A66)-FIND(" ",A66))</f>
        <v>Identify potential new products and services (10069)</v>
      </c>
      <c r="C66" t="str">
        <f t="shared" si="1"/>
        <v>2.1.2.2</v>
      </c>
      <c r="D66" t="str">
        <f t="shared" ref="D66:D128" si="6">LEFT(B66,FIND("(",B66)-2)</f>
        <v>Identify potential new products and services</v>
      </c>
      <c r="E66" t="str">
        <f t="shared" ref="E66:E128" si="7">MID(B66,FIND("(",B66)+1,5)</f>
        <v>10069</v>
      </c>
      <c r="F66">
        <f t="shared" si="4"/>
        <v>4</v>
      </c>
    </row>
    <row r="67" spans="1:6" hidden="1" x14ac:dyDescent="0.35">
      <c r="A67" t="s">
        <v>63</v>
      </c>
      <c r="B67" t="str">
        <f t="shared" si="5"/>
        <v>Perform discovery research (10065)</v>
      </c>
      <c r="C67" t="str">
        <f t="shared" ref="C67:C130" si="8">LEFT(A67,FIND(" ",A67)-1)</f>
        <v>2.1.3</v>
      </c>
      <c r="D67" t="str">
        <f t="shared" si="6"/>
        <v>Perform discovery research</v>
      </c>
      <c r="E67" t="str">
        <f t="shared" si="7"/>
        <v>10065</v>
      </c>
      <c r="F67">
        <f t="shared" ref="F67:F130" si="9">INT((LEN(C67)+1)/2)</f>
        <v>3</v>
      </c>
    </row>
    <row r="68" spans="1:6" hidden="1" x14ac:dyDescent="0.35">
      <c r="A68" t="s">
        <v>64</v>
      </c>
      <c r="B68" t="str">
        <f t="shared" si="5"/>
        <v>Identify new technologies (10070)</v>
      </c>
      <c r="C68" t="str">
        <f t="shared" si="8"/>
        <v>2.1.3.1</v>
      </c>
      <c r="D68" t="str">
        <f t="shared" si="6"/>
        <v>Identify new technologies</v>
      </c>
      <c r="E68" t="str">
        <f t="shared" si="7"/>
        <v>10070</v>
      </c>
      <c r="F68">
        <f t="shared" si="9"/>
        <v>4</v>
      </c>
    </row>
    <row r="69" spans="1:6" hidden="1" x14ac:dyDescent="0.35">
      <c r="A69" t="s">
        <v>65</v>
      </c>
      <c r="B69" t="str">
        <f t="shared" si="5"/>
        <v>Develop new technologies (10071)</v>
      </c>
      <c r="C69" t="str">
        <f t="shared" si="8"/>
        <v>2.1.3.2</v>
      </c>
      <c r="D69" t="str">
        <f t="shared" si="6"/>
        <v>Develop new technologies</v>
      </c>
      <c r="E69" t="str">
        <f t="shared" si="7"/>
        <v>10071</v>
      </c>
      <c r="F69">
        <f t="shared" si="9"/>
        <v>4</v>
      </c>
    </row>
    <row r="70" spans="1:6" hidden="1" x14ac:dyDescent="0.35">
      <c r="A70" t="s">
        <v>66</v>
      </c>
      <c r="B70" t="str">
        <f t="shared" si="5"/>
        <v>Assess feasibility of integrating new leading technologies into product/service concepts  (10072)</v>
      </c>
      <c r="C70" t="str">
        <f t="shared" si="8"/>
        <v>2.1.3.3</v>
      </c>
      <c r="D70" t="str">
        <f t="shared" si="6"/>
        <v xml:space="preserve">Assess feasibility of integrating new leading technologies into product/service concepts </v>
      </c>
      <c r="E70" t="str">
        <f t="shared" si="7"/>
        <v>10072</v>
      </c>
      <c r="F70">
        <f t="shared" si="9"/>
        <v>4</v>
      </c>
    </row>
    <row r="71" spans="1:6" hidden="1" x14ac:dyDescent="0.35">
      <c r="A71" t="s">
        <v>67</v>
      </c>
      <c r="B71" t="str">
        <f t="shared" si="5"/>
        <v>Confirm alignment of product/service concepts with business strategy (10066)</v>
      </c>
      <c r="C71" t="str">
        <f t="shared" si="8"/>
        <v>2.1.4</v>
      </c>
      <c r="D71" t="str">
        <f t="shared" si="6"/>
        <v>Confirm alignment of product/service concepts with business strategy</v>
      </c>
      <c r="E71" t="str">
        <f t="shared" si="7"/>
        <v>10066</v>
      </c>
      <c r="F71">
        <f t="shared" si="9"/>
        <v>3</v>
      </c>
    </row>
    <row r="72" spans="1:6" hidden="1" x14ac:dyDescent="0.35">
      <c r="A72" t="s">
        <v>68</v>
      </c>
      <c r="B72" t="str">
        <f t="shared" si="5"/>
        <v>Plan and develop cost and quality targets (10073)</v>
      </c>
      <c r="C72" t="str">
        <f t="shared" si="8"/>
        <v>2.1.4.1</v>
      </c>
      <c r="D72" t="str">
        <f t="shared" si="6"/>
        <v>Plan and develop cost and quality targets</v>
      </c>
      <c r="E72" t="str">
        <f t="shared" si="7"/>
        <v>10073</v>
      </c>
      <c r="F72">
        <f t="shared" si="9"/>
        <v>4</v>
      </c>
    </row>
    <row r="73" spans="1:6" hidden="1" x14ac:dyDescent="0.35">
      <c r="A73" t="s">
        <v>69</v>
      </c>
      <c r="B73" t="str">
        <f t="shared" si="5"/>
        <v>Prioritize and select new product/ service concepts (10074)</v>
      </c>
      <c r="C73" t="str">
        <f t="shared" si="8"/>
        <v>2.1.4.2</v>
      </c>
      <c r="D73" t="str">
        <f t="shared" si="6"/>
        <v>Prioritize and select new product/ service concepts</v>
      </c>
      <c r="E73" t="str">
        <f t="shared" si="7"/>
        <v>10074</v>
      </c>
      <c r="F73">
        <f t="shared" si="9"/>
        <v>4</v>
      </c>
    </row>
    <row r="74" spans="1:6" hidden="1" x14ac:dyDescent="0.35">
      <c r="A74" t="s">
        <v>70</v>
      </c>
      <c r="B74" t="str">
        <f t="shared" si="5"/>
        <v>Specify development timing targets  (10075)</v>
      </c>
      <c r="C74" t="str">
        <f t="shared" si="8"/>
        <v>2.1.4.3</v>
      </c>
      <c r="D74" t="str">
        <f t="shared" si="6"/>
        <v xml:space="preserve">Specify development timing targets </v>
      </c>
      <c r="E74" t="str">
        <f t="shared" si="7"/>
        <v>10075</v>
      </c>
      <c r="F74">
        <f t="shared" si="9"/>
        <v>4</v>
      </c>
    </row>
    <row r="75" spans="1:6" hidden="1" x14ac:dyDescent="0.35">
      <c r="A75" t="s">
        <v>71</v>
      </c>
      <c r="B75" t="str">
        <f t="shared" si="5"/>
        <v>Plan for product/service offering modifications (10076)</v>
      </c>
      <c r="C75" t="str">
        <f t="shared" si="8"/>
        <v>2.1.4.4</v>
      </c>
      <c r="D75" t="str">
        <f t="shared" si="6"/>
        <v>Plan for product/service offering modifications</v>
      </c>
      <c r="E75" t="str">
        <f t="shared" si="7"/>
        <v>10076</v>
      </c>
      <c r="F75">
        <f t="shared" si="9"/>
        <v>4</v>
      </c>
    </row>
    <row r="76" spans="1:6" hidden="1" x14ac:dyDescent="0.35">
      <c r="A76" t="s">
        <v>72</v>
      </c>
      <c r="B76" t="str">
        <f t="shared" si="5"/>
        <v>Manage product and service life cycle (10067)</v>
      </c>
      <c r="C76" t="str">
        <f t="shared" si="8"/>
        <v>2.1.5</v>
      </c>
      <c r="D76" t="str">
        <f t="shared" si="6"/>
        <v>Manage product and service life cycle</v>
      </c>
      <c r="E76" t="str">
        <f t="shared" si="7"/>
        <v>10067</v>
      </c>
      <c r="F76">
        <f t="shared" si="9"/>
        <v>3</v>
      </c>
    </row>
    <row r="77" spans="1:6" hidden="1" x14ac:dyDescent="0.35">
      <c r="A77" t="s">
        <v>73</v>
      </c>
      <c r="B77" t="str">
        <f t="shared" si="5"/>
        <v>Introduce new products/services  (10077)</v>
      </c>
      <c r="C77" t="str">
        <f t="shared" si="8"/>
        <v>2.1.5.1</v>
      </c>
      <c r="D77" t="str">
        <f t="shared" si="6"/>
        <v xml:space="preserve">Introduce new products/services </v>
      </c>
      <c r="E77" t="str">
        <f t="shared" si="7"/>
        <v>10077</v>
      </c>
      <c r="F77">
        <f t="shared" si="9"/>
        <v>4</v>
      </c>
    </row>
    <row r="78" spans="1:6" hidden="1" x14ac:dyDescent="0.35">
      <c r="A78" t="s">
        <v>74</v>
      </c>
      <c r="B78" t="str">
        <f t="shared" si="5"/>
        <v>Retire outdated products/services  (10078)</v>
      </c>
      <c r="C78" t="str">
        <f t="shared" si="8"/>
        <v>2.1.5.2</v>
      </c>
      <c r="D78" t="str">
        <f t="shared" si="6"/>
        <v xml:space="preserve">Retire outdated products/services </v>
      </c>
      <c r="E78" t="str">
        <f t="shared" si="7"/>
        <v>10078</v>
      </c>
      <c r="F78">
        <f t="shared" si="9"/>
        <v>4</v>
      </c>
    </row>
    <row r="79" spans="1:6" hidden="1" x14ac:dyDescent="0.35">
      <c r="A79" t="s">
        <v>75</v>
      </c>
      <c r="B79" t="str">
        <f t="shared" si="5"/>
        <v>Identify and refine performance indicators  (10079)</v>
      </c>
      <c r="C79" t="str">
        <f t="shared" si="8"/>
        <v>2.1.5.3</v>
      </c>
      <c r="D79" t="str">
        <f t="shared" si="6"/>
        <v xml:space="preserve">Identify and refine performance indicators </v>
      </c>
      <c r="E79" t="str">
        <f t="shared" si="7"/>
        <v>10079</v>
      </c>
      <c r="F79">
        <f t="shared" si="9"/>
        <v>4</v>
      </c>
    </row>
    <row r="80" spans="1:6" hidden="1" x14ac:dyDescent="0.35">
      <c r="A80" t="s">
        <v>76</v>
      </c>
      <c r="B80" t="str">
        <f t="shared" si="5"/>
        <v>Manage product and service master data  (14192)</v>
      </c>
      <c r="C80" t="str">
        <f t="shared" si="8"/>
        <v>2.1.6</v>
      </c>
      <c r="D80" t="str">
        <f t="shared" si="6"/>
        <v xml:space="preserve">Manage product and service master data </v>
      </c>
      <c r="E80" t="str">
        <f t="shared" si="7"/>
        <v>14192</v>
      </c>
      <c r="F80">
        <f t="shared" si="9"/>
        <v>3</v>
      </c>
    </row>
    <row r="81" spans="1:6" x14ac:dyDescent="0.35">
      <c r="A81" t="s">
        <v>77</v>
      </c>
      <c r="B81" t="str">
        <f t="shared" si="5"/>
        <v>Develop products and services (10062)</v>
      </c>
      <c r="C81" t="str">
        <f t="shared" si="8"/>
        <v>2.2</v>
      </c>
      <c r="D81" t="str">
        <f t="shared" si="6"/>
        <v>Develop products and services</v>
      </c>
      <c r="E81" t="str">
        <f t="shared" si="7"/>
        <v>10062</v>
      </c>
      <c r="F81">
        <f t="shared" si="9"/>
        <v>2</v>
      </c>
    </row>
    <row r="82" spans="1:6" hidden="1" x14ac:dyDescent="0.35">
      <c r="A82" t="s">
        <v>78</v>
      </c>
      <c r="B82" t="str">
        <f t="shared" si="5"/>
        <v>Design, build, and evaluate products and services  (10080)</v>
      </c>
      <c r="C82" t="str">
        <f t="shared" si="8"/>
        <v>2.2.1</v>
      </c>
      <c r="D82" t="str">
        <f t="shared" si="6"/>
        <v xml:space="preserve">Design, build, and evaluate products and services </v>
      </c>
      <c r="E82" t="str">
        <f t="shared" si="7"/>
        <v>10080</v>
      </c>
      <c r="F82">
        <f t="shared" si="9"/>
        <v>3</v>
      </c>
    </row>
    <row r="83" spans="1:6" hidden="1" x14ac:dyDescent="0.35">
      <c r="A83" t="s">
        <v>79</v>
      </c>
      <c r="B83" t="str">
        <f t="shared" si="5"/>
        <v>Assign resources to product/service project (10083)</v>
      </c>
      <c r="C83" t="str">
        <f t="shared" si="8"/>
        <v>2.2.1.1</v>
      </c>
      <c r="D83" t="str">
        <f t="shared" si="6"/>
        <v>Assign resources to product/service project</v>
      </c>
      <c r="E83" t="str">
        <f t="shared" si="7"/>
        <v>10083</v>
      </c>
      <c r="F83">
        <f t="shared" si="9"/>
        <v>4</v>
      </c>
    </row>
    <row r="84" spans="1:6" hidden="1" x14ac:dyDescent="0.35">
      <c r="A84" t="s">
        <v>80</v>
      </c>
      <c r="B84" t="str">
        <f t="shared" si="5"/>
        <v>Prepare high-level business case and technical assessment (10084)</v>
      </c>
      <c r="C84" t="str">
        <f t="shared" si="8"/>
        <v>2.2.1.2</v>
      </c>
      <c r="D84" t="str">
        <f t="shared" si="6"/>
        <v>Prepare high-level business case and technical assessment</v>
      </c>
      <c r="E84" t="str">
        <f t="shared" si="7"/>
        <v>10084</v>
      </c>
      <c r="F84">
        <f t="shared" si="9"/>
        <v>4</v>
      </c>
    </row>
    <row r="85" spans="1:6" hidden="1" x14ac:dyDescent="0.35">
      <c r="A85" t="s">
        <v>81</v>
      </c>
      <c r="B85" t="str">
        <f t="shared" si="5"/>
        <v>Develop product/service design specifications (10085)</v>
      </c>
      <c r="C85" t="str">
        <f t="shared" si="8"/>
        <v>2.2.1.3</v>
      </c>
      <c r="D85" t="str">
        <f t="shared" si="6"/>
        <v>Develop product/service design specifications</v>
      </c>
      <c r="E85" t="str">
        <f t="shared" si="7"/>
        <v>10085</v>
      </c>
      <c r="F85">
        <f t="shared" si="9"/>
        <v>4</v>
      </c>
    </row>
    <row r="86" spans="1:6" hidden="1" x14ac:dyDescent="0.35">
      <c r="A86" t="s">
        <v>82</v>
      </c>
      <c r="B86" t="str">
        <f t="shared" si="5"/>
        <v>Document design specifications  (10086)</v>
      </c>
      <c r="C86" t="str">
        <f t="shared" si="8"/>
        <v>2.2.1.4</v>
      </c>
      <c r="D86" t="str">
        <f t="shared" si="6"/>
        <v xml:space="preserve">Document design specifications </v>
      </c>
      <c r="E86" t="str">
        <f t="shared" si="7"/>
        <v>10086</v>
      </c>
      <c r="F86">
        <f t="shared" si="9"/>
        <v>4</v>
      </c>
    </row>
    <row r="87" spans="1:6" hidden="1" x14ac:dyDescent="0.35">
      <c r="A87" t="s">
        <v>83</v>
      </c>
      <c r="B87" t="str">
        <f t="shared" si="5"/>
        <v>Conduct mandatory and elective external reviews (legal, regulatory, standards, internal) (10087)</v>
      </c>
      <c r="C87" t="str">
        <f t="shared" si="8"/>
        <v>2.2.1.5</v>
      </c>
      <c r="D87" t="str">
        <f t="shared" si="6"/>
        <v>Conduct mandatory and elective external reviews</v>
      </c>
      <c r="E87" t="str">
        <f t="shared" si="7"/>
        <v>legal</v>
      </c>
      <c r="F87">
        <f t="shared" si="9"/>
        <v>4</v>
      </c>
    </row>
    <row r="88" spans="1:6" hidden="1" x14ac:dyDescent="0.35">
      <c r="A88" t="s">
        <v>84</v>
      </c>
      <c r="B88" t="str">
        <f t="shared" si="5"/>
        <v>Build prototypes (10088)</v>
      </c>
      <c r="C88" t="str">
        <f t="shared" si="8"/>
        <v>2.2.1.6</v>
      </c>
      <c r="D88" t="str">
        <f t="shared" si="6"/>
        <v>Build prototypes</v>
      </c>
      <c r="E88" t="str">
        <f t="shared" si="7"/>
        <v>10088</v>
      </c>
      <c r="F88">
        <f t="shared" si="9"/>
        <v>4</v>
      </c>
    </row>
    <row r="89" spans="1:6" hidden="1" x14ac:dyDescent="0.35">
      <c r="A89" t="s">
        <v>85</v>
      </c>
      <c r="B89" t="str">
        <f t="shared" si="5"/>
        <v>Eliminate quality and reliability problems (10089)</v>
      </c>
      <c r="C89" t="str">
        <f t="shared" si="8"/>
        <v>2.2.1.7</v>
      </c>
      <c r="D89" t="str">
        <f t="shared" si="6"/>
        <v>Eliminate quality and reliability problems</v>
      </c>
      <c r="E89" t="str">
        <f t="shared" si="7"/>
        <v>10089</v>
      </c>
      <c r="F89">
        <f t="shared" si="9"/>
        <v>4</v>
      </c>
    </row>
    <row r="90" spans="1:6" hidden="1" x14ac:dyDescent="0.35">
      <c r="A90" t="s">
        <v>86</v>
      </c>
      <c r="B90" t="str">
        <f t="shared" si="5"/>
        <v>Conduct in-house product/service testing and evaluate feasibility (10090)</v>
      </c>
      <c r="C90" t="str">
        <f t="shared" si="8"/>
        <v>2.2.1.8</v>
      </c>
      <c r="D90" t="str">
        <f t="shared" si="6"/>
        <v>Conduct in-house product/service testing and evaluate feasibility</v>
      </c>
      <c r="E90" t="str">
        <f t="shared" si="7"/>
        <v>10090</v>
      </c>
      <c r="F90">
        <f t="shared" si="9"/>
        <v>4</v>
      </c>
    </row>
    <row r="91" spans="1:6" hidden="1" x14ac:dyDescent="0.35">
      <c r="A91" t="s">
        <v>87</v>
      </c>
      <c r="B91" t="str">
        <f t="shared" si="5"/>
        <v>Identify design/development performance indicators (10091)</v>
      </c>
      <c r="C91" t="str">
        <f t="shared" si="8"/>
        <v>2.2.1.9</v>
      </c>
      <c r="D91" t="str">
        <f t="shared" si="6"/>
        <v>Identify design/development performance indicators</v>
      </c>
      <c r="E91" t="str">
        <f t="shared" si="7"/>
        <v>10091</v>
      </c>
      <c r="F91">
        <f t="shared" si="9"/>
        <v>4</v>
      </c>
    </row>
    <row r="92" spans="1:6" hidden="1" x14ac:dyDescent="0.35">
      <c r="A92" t="s">
        <v>88</v>
      </c>
      <c r="B92" t="str">
        <f t="shared" si="5"/>
        <v xml:space="preserve">Collaborate on design with suppliers and contract manufacturers (10092) </v>
      </c>
      <c r="C92" t="str">
        <f t="shared" si="8"/>
        <v>2.2.1.10</v>
      </c>
      <c r="D92" t="str">
        <f t="shared" si="6"/>
        <v>Collaborate on design with suppliers and contract manufacturers</v>
      </c>
      <c r="E92" t="str">
        <f t="shared" si="7"/>
        <v>10092</v>
      </c>
      <c r="F92">
        <f t="shared" si="9"/>
        <v>4</v>
      </c>
    </row>
    <row r="93" spans="1:6" hidden="1" x14ac:dyDescent="0.35">
      <c r="A93" t="s">
        <v>89</v>
      </c>
      <c r="B93" t="str">
        <f t="shared" si="5"/>
        <v>Test market for new or revised products and services  (10081)</v>
      </c>
      <c r="C93" t="str">
        <f t="shared" si="8"/>
        <v>2.2.2</v>
      </c>
      <c r="D93" t="str">
        <f t="shared" si="6"/>
        <v xml:space="preserve">Test market for new or revised products and services </v>
      </c>
      <c r="E93" t="str">
        <f t="shared" si="7"/>
        <v>10081</v>
      </c>
      <c r="F93">
        <f t="shared" si="9"/>
        <v>3</v>
      </c>
    </row>
    <row r="94" spans="1:6" hidden="1" x14ac:dyDescent="0.35">
      <c r="A94" t="s">
        <v>90</v>
      </c>
      <c r="B94" t="str">
        <f t="shared" si="5"/>
        <v>Prepare detailed market study (10093)</v>
      </c>
      <c r="C94" t="str">
        <f t="shared" si="8"/>
        <v>2.2.2.1</v>
      </c>
      <c r="D94" t="str">
        <f t="shared" si="6"/>
        <v>Prepare detailed market study</v>
      </c>
      <c r="E94" t="str">
        <f t="shared" si="7"/>
        <v>10093</v>
      </c>
      <c r="F94">
        <f t="shared" si="9"/>
        <v>4</v>
      </c>
    </row>
    <row r="95" spans="1:6" hidden="1" x14ac:dyDescent="0.35">
      <c r="A95" t="s">
        <v>91</v>
      </c>
      <c r="B95" t="str">
        <f t="shared" si="5"/>
        <v>Conduct customer tests and interviews (10094)</v>
      </c>
      <c r="C95" t="str">
        <f t="shared" si="8"/>
        <v>2.2.2.2</v>
      </c>
      <c r="D95" t="str">
        <f t="shared" si="6"/>
        <v>Conduct customer tests and interviews</v>
      </c>
      <c r="E95" t="str">
        <f t="shared" si="7"/>
        <v>10094</v>
      </c>
      <c r="F95">
        <f t="shared" si="9"/>
        <v>4</v>
      </c>
    </row>
    <row r="96" spans="1:6" hidden="1" x14ac:dyDescent="0.35">
      <c r="A96" t="s">
        <v>92</v>
      </c>
      <c r="B96" t="str">
        <f t="shared" si="5"/>
        <v>Finalize product/service characteristics and business cases (10095)</v>
      </c>
      <c r="C96" t="str">
        <f t="shared" si="8"/>
        <v>2.2.2.3</v>
      </c>
      <c r="D96" t="str">
        <f t="shared" si="6"/>
        <v>Finalize product/service characteristics and business cases</v>
      </c>
      <c r="E96" t="str">
        <f t="shared" si="7"/>
        <v>10095</v>
      </c>
      <c r="F96">
        <f t="shared" si="9"/>
        <v>4</v>
      </c>
    </row>
    <row r="97" spans="1:6" hidden="1" x14ac:dyDescent="0.35">
      <c r="A97" t="s">
        <v>93</v>
      </c>
      <c r="B97" t="str">
        <f t="shared" si="5"/>
        <v>Finalize technical requirements  (10096)</v>
      </c>
      <c r="C97" t="str">
        <f t="shared" si="8"/>
        <v>2.2.2.4</v>
      </c>
      <c r="D97" t="str">
        <f t="shared" si="6"/>
        <v xml:space="preserve">Finalize technical requirements </v>
      </c>
      <c r="E97" t="str">
        <f t="shared" si="7"/>
        <v>10096</v>
      </c>
      <c r="F97">
        <f t="shared" si="9"/>
        <v>4</v>
      </c>
    </row>
    <row r="98" spans="1:6" hidden="1" x14ac:dyDescent="0.35">
      <c r="A98" t="s">
        <v>94</v>
      </c>
      <c r="B98" t="str">
        <f t="shared" si="5"/>
        <v>Identify requirements for changes to manufacturing/delivery processes  (10097)</v>
      </c>
      <c r="C98" t="str">
        <f t="shared" si="8"/>
        <v>2.2.2.5</v>
      </c>
      <c r="D98" t="str">
        <f t="shared" si="6"/>
        <v xml:space="preserve">Identify requirements for changes to manufacturing/delivery processes </v>
      </c>
      <c r="E98" t="str">
        <f t="shared" si="7"/>
        <v>10097</v>
      </c>
      <c r="F98">
        <f t="shared" si="9"/>
        <v>4</v>
      </c>
    </row>
    <row r="99" spans="1:6" hidden="1" x14ac:dyDescent="0.35">
      <c r="A99" t="s">
        <v>95</v>
      </c>
      <c r="B99" t="str">
        <f t="shared" si="5"/>
        <v xml:space="preserve">Prepare for production (10082) </v>
      </c>
      <c r="C99" t="str">
        <f t="shared" si="8"/>
        <v>2.2.3</v>
      </c>
      <c r="D99" t="str">
        <f t="shared" si="6"/>
        <v>Prepare for production</v>
      </c>
      <c r="E99" t="str">
        <f t="shared" si="7"/>
        <v>10082</v>
      </c>
      <c r="F99">
        <f t="shared" si="9"/>
        <v>3</v>
      </c>
    </row>
    <row r="100" spans="1:6" hidden="1" x14ac:dyDescent="0.35">
      <c r="A100" t="s">
        <v>96</v>
      </c>
      <c r="B100" t="str">
        <f t="shared" si="5"/>
        <v>Develop and test prototype production and/or service delivery process (10098)</v>
      </c>
      <c r="C100" t="str">
        <f t="shared" si="8"/>
        <v>2.2.3.1</v>
      </c>
      <c r="D100" t="str">
        <f t="shared" si="6"/>
        <v>Develop and test prototype production and/or service delivery process</v>
      </c>
      <c r="E100" t="str">
        <f t="shared" si="7"/>
        <v>10098</v>
      </c>
      <c r="F100">
        <f t="shared" si="9"/>
        <v>4</v>
      </c>
    </row>
    <row r="101" spans="1:6" hidden="1" x14ac:dyDescent="0.35">
      <c r="A101" t="s">
        <v>97</v>
      </c>
      <c r="B101" t="str">
        <f t="shared" si="5"/>
        <v>Design and obtain necessary materials and equipment (10099)</v>
      </c>
      <c r="C101" t="str">
        <f t="shared" si="8"/>
        <v>2.2.3.2</v>
      </c>
      <c r="D101" t="str">
        <f t="shared" si="6"/>
        <v>Design and obtain necessary materials and equipment</v>
      </c>
      <c r="E101" t="str">
        <f t="shared" si="7"/>
        <v>10099</v>
      </c>
      <c r="F101">
        <f t="shared" si="9"/>
        <v>4</v>
      </c>
    </row>
    <row r="102" spans="1:6" hidden="1" x14ac:dyDescent="0.35">
      <c r="A102" t="s">
        <v>98</v>
      </c>
      <c r="B102" t="str">
        <f t="shared" si="5"/>
        <v>Install and validate production process or methodology (10100)</v>
      </c>
      <c r="C102" t="str">
        <f t="shared" si="8"/>
        <v>2.2.3.3</v>
      </c>
      <c r="D102" t="str">
        <f t="shared" si="6"/>
        <v>Install and validate production process or methodology</v>
      </c>
      <c r="E102" t="str">
        <f t="shared" si="7"/>
        <v>10100</v>
      </c>
      <c r="F102">
        <f t="shared" si="9"/>
        <v>4</v>
      </c>
    </row>
    <row r="103" spans="1:6" hidden="1" x14ac:dyDescent="0.35">
      <c r="A103" t="s">
        <v>99</v>
      </c>
      <c r="B103" t="str">
        <f t="shared" si="5"/>
        <v>Monitor production runs (11417)</v>
      </c>
      <c r="C103" t="str">
        <f t="shared" si="8"/>
        <v>2.2.3.4</v>
      </c>
      <c r="D103" t="str">
        <f t="shared" si="6"/>
        <v>Monitor production runs</v>
      </c>
      <c r="E103" t="str">
        <f t="shared" si="7"/>
        <v>11417</v>
      </c>
      <c r="F103">
        <f t="shared" si="9"/>
        <v>4</v>
      </c>
    </row>
    <row r="104" spans="1:6" hidden="1" x14ac:dyDescent="0.35">
      <c r="A104" t="s">
        <v>100</v>
      </c>
      <c r="B104" t="str">
        <f t="shared" si="5"/>
        <v>Request engineering change (11418)</v>
      </c>
      <c r="C104" t="str">
        <f t="shared" si="8"/>
        <v>2.2.3.5</v>
      </c>
      <c r="D104" t="str">
        <f t="shared" si="6"/>
        <v>Request engineering change</v>
      </c>
      <c r="E104" t="str">
        <f t="shared" si="7"/>
        <v>11418</v>
      </c>
      <c r="F104">
        <f t="shared" si="9"/>
        <v>4</v>
      </c>
    </row>
    <row r="105" spans="1:6" hidden="1" x14ac:dyDescent="0.35">
      <c r="A105" t="s">
        <v>101</v>
      </c>
      <c r="B105" t="str">
        <f t="shared" si="5"/>
        <v>Manage engineering change orders  (11419)</v>
      </c>
      <c r="C105" t="str">
        <f t="shared" si="8"/>
        <v>2.2.3.6</v>
      </c>
      <c r="D105" t="str">
        <f t="shared" si="6"/>
        <v xml:space="preserve">Manage engineering change orders </v>
      </c>
      <c r="E105" t="str">
        <f t="shared" si="7"/>
        <v>11419</v>
      </c>
      <c r="F105">
        <f t="shared" si="9"/>
        <v>4</v>
      </c>
    </row>
    <row r="106" spans="1:6" x14ac:dyDescent="0.35">
      <c r="A106" t="s">
        <v>1200</v>
      </c>
      <c r="B106" t="str">
        <f t="shared" ref="B106:B169" si="10">RIGHT(A106,LEN(A106)-FIND(" ",A106))</f>
        <v>Market and Sell Products and Services (10004)</v>
      </c>
      <c r="C106" t="str">
        <f t="shared" si="8"/>
        <v>3</v>
      </c>
      <c r="D106" t="str">
        <f t="shared" si="6"/>
        <v>Market and Sell Products and Services</v>
      </c>
      <c r="E106" t="str">
        <f t="shared" si="7"/>
        <v>10004</v>
      </c>
      <c r="F106">
        <f t="shared" si="9"/>
        <v>1</v>
      </c>
    </row>
    <row r="107" spans="1:6" x14ac:dyDescent="0.35">
      <c r="A107" t="s">
        <v>102</v>
      </c>
      <c r="B107" t="str">
        <f t="shared" si="10"/>
        <v>Understand markets, customers and capabilities  (10101)</v>
      </c>
      <c r="C107" t="str">
        <f t="shared" si="8"/>
        <v>3.1</v>
      </c>
      <c r="D107" t="str">
        <f t="shared" si="6"/>
        <v xml:space="preserve">Understand markets, customers and capabilities </v>
      </c>
      <c r="E107" t="str">
        <f t="shared" si="7"/>
        <v>10101</v>
      </c>
      <c r="F107">
        <f t="shared" si="9"/>
        <v>2</v>
      </c>
    </row>
    <row r="108" spans="1:6" hidden="1" x14ac:dyDescent="0.35">
      <c r="A108" t="s">
        <v>103</v>
      </c>
      <c r="B108" t="str">
        <f t="shared" si="10"/>
        <v>Perform customer and market intelligence analysis  (10106)</v>
      </c>
      <c r="C108" t="str">
        <f t="shared" si="8"/>
        <v>3.1.1</v>
      </c>
      <c r="D108" t="str">
        <f t="shared" si="6"/>
        <v xml:space="preserve">Perform customer and market intelligence analysis </v>
      </c>
      <c r="E108" t="str">
        <f t="shared" si="7"/>
        <v>10106</v>
      </c>
      <c r="F108">
        <f t="shared" si="9"/>
        <v>3</v>
      </c>
    </row>
    <row r="109" spans="1:6" hidden="1" x14ac:dyDescent="0.35">
      <c r="A109" t="s">
        <v>104</v>
      </c>
      <c r="B109" t="str">
        <f t="shared" si="10"/>
        <v>Conduct customer and market research (10108)</v>
      </c>
      <c r="C109" t="str">
        <f t="shared" si="8"/>
        <v>3.1.1.1</v>
      </c>
      <c r="D109" t="str">
        <f t="shared" si="6"/>
        <v>Conduct customer and market research</v>
      </c>
      <c r="E109" t="str">
        <f t="shared" si="7"/>
        <v>10108</v>
      </c>
      <c r="F109">
        <f t="shared" si="9"/>
        <v>4</v>
      </c>
    </row>
    <row r="110" spans="1:6" hidden="1" x14ac:dyDescent="0.35">
      <c r="A110" t="s">
        <v>105</v>
      </c>
      <c r="B110" t="str">
        <f t="shared" si="10"/>
        <v>Identify market segments (10109)</v>
      </c>
      <c r="C110" t="str">
        <f t="shared" si="8"/>
        <v>3.1.1.2</v>
      </c>
      <c r="D110" t="str">
        <f t="shared" si="6"/>
        <v>Identify market segments</v>
      </c>
      <c r="E110" t="str">
        <f t="shared" si="7"/>
        <v>10109</v>
      </c>
      <c r="F110">
        <f t="shared" si="9"/>
        <v>4</v>
      </c>
    </row>
    <row r="111" spans="1:6" hidden="1" x14ac:dyDescent="0.35">
      <c r="A111" t="s">
        <v>106</v>
      </c>
      <c r="B111" t="str">
        <f t="shared" si="10"/>
        <v>Analyze market and industry trends  (10110)</v>
      </c>
      <c r="C111" t="str">
        <f t="shared" si="8"/>
        <v>3.1.1.3</v>
      </c>
      <c r="D111" t="str">
        <f t="shared" si="6"/>
        <v xml:space="preserve">Analyze market and industry trends </v>
      </c>
      <c r="E111" t="str">
        <f t="shared" si="7"/>
        <v>10110</v>
      </c>
      <c r="F111">
        <f t="shared" si="9"/>
        <v>4</v>
      </c>
    </row>
    <row r="112" spans="1:6" hidden="1" x14ac:dyDescent="0.35">
      <c r="A112" t="s">
        <v>107</v>
      </c>
      <c r="B112" t="str">
        <f t="shared" si="10"/>
        <v>Analyze competing organizations, competitive/substitute products  (10111)</v>
      </c>
      <c r="C112" t="str">
        <f t="shared" si="8"/>
        <v>3.1.1.4</v>
      </c>
      <c r="D112" t="str">
        <f t="shared" si="6"/>
        <v xml:space="preserve">Analyze competing organizations, competitive/substitute products </v>
      </c>
      <c r="E112" t="str">
        <f t="shared" si="7"/>
        <v>10111</v>
      </c>
      <c r="F112">
        <f t="shared" si="9"/>
        <v>4</v>
      </c>
    </row>
    <row r="113" spans="1:6" hidden="1" x14ac:dyDescent="0.35">
      <c r="A113" t="s">
        <v>108</v>
      </c>
      <c r="B113" t="str">
        <f t="shared" si="10"/>
        <v>Evaluate existing products/brands  (10112)</v>
      </c>
      <c r="C113" t="str">
        <f t="shared" si="8"/>
        <v>3.1.1.5</v>
      </c>
      <c r="D113" t="str">
        <f t="shared" si="6"/>
        <v xml:space="preserve">Evaluate existing products/brands </v>
      </c>
      <c r="E113" t="str">
        <f t="shared" si="7"/>
        <v>10112</v>
      </c>
      <c r="F113">
        <f t="shared" si="9"/>
        <v>4</v>
      </c>
    </row>
    <row r="114" spans="1:6" hidden="1" x14ac:dyDescent="0.35">
      <c r="A114" t="s">
        <v>109</v>
      </c>
      <c r="B114" t="str">
        <f t="shared" si="10"/>
        <v>Assess internal and external business environment (10113)</v>
      </c>
      <c r="C114" t="str">
        <f t="shared" si="8"/>
        <v>3.1.1.6</v>
      </c>
      <c r="D114" t="str">
        <f t="shared" si="6"/>
        <v>Assess internal and external business environment</v>
      </c>
      <c r="E114" t="str">
        <f t="shared" si="7"/>
        <v>10113</v>
      </c>
      <c r="F114">
        <f t="shared" si="9"/>
        <v>4</v>
      </c>
    </row>
    <row r="115" spans="1:6" hidden="1" x14ac:dyDescent="0.35">
      <c r="A115" t="s">
        <v>110</v>
      </c>
      <c r="B115" t="str">
        <f t="shared" si="10"/>
        <v>Evaluate and prioritize market opportunities (10107)</v>
      </c>
      <c r="C115" t="str">
        <f t="shared" si="8"/>
        <v>3.1.2</v>
      </c>
      <c r="D115" t="str">
        <f t="shared" si="6"/>
        <v>Evaluate and prioritize market opportunities</v>
      </c>
      <c r="E115" t="str">
        <f t="shared" si="7"/>
        <v>10107</v>
      </c>
      <c r="F115">
        <f t="shared" si="9"/>
        <v>3</v>
      </c>
    </row>
    <row r="116" spans="1:6" hidden="1" x14ac:dyDescent="0.35">
      <c r="A116" t="s">
        <v>111</v>
      </c>
      <c r="B116" t="str">
        <f t="shared" si="10"/>
        <v>Quantify market opportunities (10116)</v>
      </c>
      <c r="C116" t="str">
        <f t="shared" si="8"/>
        <v>3.1.2.1</v>
      </c>
      <c r="D116" t="str">
        <f t="shared" si="6"/>
        <v>Quantify market opportunities</v>
      </c>
      <c r="E116" t="str">
        <f t="shared" si="7"/>
        <v>10116</v>
      </c>
      <c r="F116">
        <f t="shared" si="9"/>
        <v>4</v>
      </c>
    </row>
    <row r="117" spans="1:6" hidden="1" x14ac:dyDescent="0.35">
      <c r="A117" t="s">
        <v>112</v>
      </c>
      <c r="B117" t="str">
        <f t="shared" si="10"/>
        <v>Determine target segments (10117)</v>
      </c>
      <c r="C117" t="str">
        <f t="shared" si="8"/>
        <v>3.1.2.2</v>
      </c>
      <c r="D117" t="str">
        <f t="shared" si="6"/>
        <v>Determine target segments</v>
      </c>
      <c r="E117" t="str">
        <f t="shared" si="7"/>
        <v>10117</v>
      </c>
      <c r="F117">
        <f t="shared" si="9"/>
        <v>4</v>
      </c>
    </row>
    <row r="118" spans="1:6" hidden="1" x14ac:dyDescent="0.35">
      <c r="A118" t="s">
        <v>113</v>
      </c>
      <c r="B118" t="str">
        <f t="shared" si="10"/>
        <v>Prioritize opportunities consistent with capabilities and overall business strategy (10118)</v>
      </c>
      <c r="C118" t="str">
        <f t="shared" si="8"/>
        <v>3.1.2.3</v>
      </c>
      <c r="D118" t="str">
        <f t="shared" si="6"/>
        <v>Prioritize opportunities consistent with capabilities and overall business strategy</v>
      </c>
      <c r="E118" t="str">
        <f t="shared" si="7"/>
        <v>10118</v>
      </c>
      <c r="F118">
        <f t="shared" si="9"/>
        <v>4</v>
      </c>
    </row>
    <row r="119" spans="1:6" hidden="1" x14ac:dyDescent="0.35">
      <c r="A119" t="s">
        <v>114</v>
      </c>
      <c r="B119" t="str">
        <f t="shared" si="10"/>
        <v>Validate opportunities (10119)</v>
      </c>
      <c r="C119" t="str">
        <f t="shared" si="8"/>
        <v>3.1.2.4</v>
      </c>
      <c r="D119" t="str">
        <f t="shared" si="6"/>
        <v>Validate opportunities</v>
      </c>
      <c r="E119" t="str">
        <f t="shared" si="7"/>
        <v>10119</v>
      </c>
      <c r="F119">
        <f t="shared" si="9"/>
        <v>4</v>
      </c>
    </row>
    <row r="120" spans="1:6" x14ac:dyDescent="0.35">
      <c r="A120" t="s">
        <v>115</v>
      </c>
      <c r="B120" t="str">
        <f t="shared" si="10"/>
        <v>Develop marketing strategy (10102)</v>
      </c>
      <c r="C120" t="str">
        <f t="shared" si="8"/>
        <v>3.2</v>
      </c>
      <c r="D120" t="str">
        <f t="shared" si="6"/>
        <v>Develop marketing strategy</v>
      </c>
      <c r="E120" t="str">
        <f t="shared" si="7"/>
        <v>10102</v>
      </c>
      <c r="F120">
        <f t="shared" si="9"/>
        <v>2</v>
      </c>
    </row>
    <row r="121" spans="1:6" hidden="1" x14ac:dyDescent="0.35">
      <c r="A121" t="s">
        <v>116</v>
      </c>
      <c r="B121" t="str">
        <f t="shared" si="10"/>
        <v>Define offering and customer value proposition  (11168)</v>
      </c>
      <c r="C121" t="str">
        <f t="shared" si="8"/>
        <v>3.2.1</v>
      </c>
      <c r="D121" t="str">
        <f t="shared" si="6"/>
        <v xml:space="preserve">Define offering and customer value proposition </v>
      </c>
      <c r="E121" t="str">
        <f t="shared" si="7"/>
        <v>11168</v>
      </c>
      <c r="F121">
        <f t="shared" si="9"/>
        <v>3</v>
      </c>
    </row>
    <row r="122" spans="1:6" hidden="1" x14ac:dyDescent="0.35">
      <c r="A122" t="s">
        <v>117</v>
      </c>
      <c r="B122" t="str">
        <f t="shared" si="10"/>
        <v>Define offering and positioning  (11169)</v>
      </c>
      <c r="C122" t="str">
        <f t="shared" si="8"/>
        <v>3.2.1.1</v>
      </c>
      <c r="D122" t="str">
        <f t="shared" si="6"/>
        <v xml:space="preserve">Define offering and positioning </v>
      </c>
      <c r="E122" t="str">
        <f t="shared" si="7"/>
        <v>11169</v>
      </c>
      <c r="F122">
        <f t="shared" si="9"/>
        <v>4</v>
      </c>
    </row>
    <row r="123" spans="1:6" hidden="1" x14ac:dyDescent="0.35">
      <c r="A123" t="s">
        <v>118</v>
      </c>
      <c r="B123" t="str">
        <f t="shared" si="10"/>
        <v>Develop value proposition including brand positioning for target segments  (11170)</v>
      </c>
      <c r="C123" t="str">
        <f t="shared" si="8"/>
        <v>3.2.1.2</v>
      </c>
      <c r="D123" t="str">
        <f t="shared" si="6"/>
        <v xml:space="preserve">Develop value proposition including brand positioning for target segments </v>
      </c>
      <c r="E123" t="str">
        <f t="shared" si="7"/>
        <v>11170</v>
      </c>
      <c r="F123">
        <f t="shared" si="9"/>
        <v>4</v>
      </c>
    </row>
    <row r="124" spans="1:6" hidden="1" x14ac:dyDescent="0.35">
      <c r="A124" t="s">
        <v>119</v>
      </c>
      <c r="B124" t="str">
        <f t="shared" si="10"/>
        <v>Validate value proposition with target segments (11171)</v>
      </c>
      <c r="C124" t="str">
        <f t="shared" si="8"/>
        <v>3.2.1.3</v>
      </c>
      <c r="D124" t="str">
        <f t="shared" si="6"/>
        <v>Validate value proposition with target segments</v>
      </c>
      <c r="E124" t="str">
        <f t="shared" si="7"/>
        <v>11171</v>
      </c>
      <c r="F124">
        <f t="shared" si="9"/>
        <v>4</v>
      </c>
    </row>
    <row r="125" spans="1:6" hidden="1" x14ac:dyDescent="0.35">
      <c r="A125" t="s">
        <v>120</v>
      </c>
      <c r="B125" t="str">
        <f t="shared" si="10"/>
        <v>Develop new branding (11172)</v>
      </c>
      <c r="C125" t="str">
        <f t="shared" si="8"/>
        <v>3.2.1.4</v>
      </c>
      <c r="D125" t="str">
        <f t="shared" si="6"/>
        <v>Develop new branding</v>
      </c>
      <c r="E125" t="str">
        <f t="shared" si="7"/>
        <v>11172</v>
      </c>
      <c r="F125">
        <f t="shared" si="9"/>
        <v>4</v>
      </c>
    </row>
    <row r="126" spans="1:6" hidden="1" x14ac:dyDescent="0.35">
      <c r="A126" t="s">
        <v>121</v>
      </c>
      <c r="B126" t="str">
        <f t="shared" si="10"/>
        <v>Define pricing strategy to align to value proposition  (10123)</v>
      </c>
      <c r="C126" t="str">
        <f t="shared" si="8"/>
        <v>3.2.2</v>
      </c>
      <c r="D126" t="str">
        <f t="shared" si="6"/>
        <v xml:space="preserve">Define pricing strategy to align to value proposition </v>
      </c>
      <c r="E126" t="str">
        <f t="shared" si="7"/>
        <v>10123</v>
      </c>
      <c r="F126">
        <f t="shared" si="9"/>
        <v>3</v>
      </c>
    </row>
    <row r="127" spans="1:6" hidden="1" x14ac:dyDescent="0.35">
      <c r="A127" t="s">
        <v>122</v>
      </c>
      <c r="B127" t="str">
        <f t="shared" si="10"/>
        <v>Establish guidelines for applying pricing of products/services (10124)</v>
      </c>
      <c r="C127" t="str">
        <f t="shared" si="8"/>
        <v>3.2.2.1</v>
      </c>
      <c r="D127" t="str">
        <f t="shared" si="6"/>
        <v>Establish guidelines for applying pricing of products/services</v>
      </c>
      <c r="E127" t="str">
        <f t="shared" si="7"/>
        <v>10124</v>
      </c>
      <c r="F127">
        <f t="shared" si="9"/>
        <v>4</v>
      </c>
    </row>
    <row r="128" spans="1:6" hidden="1" x14ac:dyDescent="0.35">
      <c r="A128" t="s">
        <v>123</v>
      </c>
      <c r="B128" t="str">
        <f t="shared" si="10"/>
        <v>Approve pricing strategies/policies  (10125)</v>
      </c>
      <c r="C128" t="str">
        <f t="shared" si="8"/>
        <v>3.2.2.2</v>
      </c>
      <c r="D128" t="str">
        <f t="shared" si="6"/>
        <v xml:space="preserve">Approve pricing strategies/policies </v>
      </c>
      <c r="E128" t="str">
        <f t="shared" si="7"/>
        <v>10125</v>
      </c>
      <c r="F128">
        <f t="shared" si="9"/>
        <v>4</v>
      </c>
    </row>
    <row r="129" spans="1:6" hidden="1" x14ac:dyDescent="0.35">
      <c r="A129" t="s">
        <v>124</v>
      </c>
      <c r="B129" t="str">
        <f t="shared" si="10"/>
        <v>Define and manage channel strategy (10122)</v>
      </c>
      <c r="C129" t="str">
        <f t="shared" si="8"/>
        <v>3.2.3</v>
      </c>
      <c r="D129" t="str">
        <f t="shared" ref="D129:D192" si="11">LEFT(B129,FIND("(",B129)-2)</f>
        <v>Define and manage channel strategy</v>
      </c>
      <c r="E129" t="str">
        <f t="shared" ref="E129:E192" si="12">MID(B129,FIND("(",B129)+1,5)</f>
        <v>10122</v>
      </c>
      <c r="F129">
        <f t="shared" si="9"/>
        <v>3</v>
      </c>
    </row>
    <row r="130" spans="1:6" hidden="1" x14ac:dyDescent="0.35">
      <c r="A130" t="s">
        <v>125</v>
      </c>
      <c r="B130" t="str">
        <f t="shared" si="10"/>
        <v>Evaluate channel attributes and partners (10126)</v>
      </c>
      <c r="C130" t="str">
        <f t="shared" si="8"/>
        <v>3.2.3.1</v>
      </c>
      <c r="D130" t="str">
        <f t="shared" si="11"/>
        <v>Evaluate channel attributes and partners</v>
      </c>
      <c r="E130" t="str">
        <f t="shared" si="12"/>
        <v>10126</v>
      </c>
      <c r="F130">
        <f t="shared" si="9"/>
        <v>4</v>
      </c>
    </row>
    <row r="131" spans="1:6" hidden="1" x14ac:dyDescent="0.35">
      <c r="A131" t="s">
        <v>126</v>
      </c>
      <c r="B131" t="str">
        <f t="shared" si="10"/>
        <v>Determine channel fit with target segments (10127)</v>
      </c>
      <c r="C131" t="str">
        <f t="shared" ref="C131:C194" si="13">LEFT(A131,FIND(" ",A131)-1)</f>
        <v>3.2.3.2</v>
      </c>
      <c r="D131" t="str">
        <f t="shared" si="11"/>
        <v>Determine channel fit with target segments</v>
      </c>
      <c r="E131" t="str">
        <f t="shared" si="12"/>
        <v>10127</v>
      </c>
      <c r="F131">
        <f t="shared" ref="F131:F194" si="14">INT((LEN(C131)+1)/2)</f>
        <v>4</v>
      </c>
    </row>
    <row r="132" spans="1:6" hidden="1" x14ac:dyDescent="0.35">
      <c r="A132" t="s">
        <v>127</v>
      </c>
      <c r="B132" t="str">
        <f t="shared" si="10"/>
        <v>Select channels for target segments  (10128)</v>
      </c>
      <c r="C132" t="str">
        <f t="shared" si="13"/>
        <v>3.2.3.3</v>
      </c>
      <c r="D132" t="str">
        <f t="shared" si="11"/>
        <v xml:space="preserve">Select channels for target segments </v>
      </c>
      <c r="E132" t="str">
        <f t="shared" si="12"/>
        <v>10128</v>
      </c>
      <c r="F132">
        <f t="shared" si="14"/>
        <v>4</v>
      </c>
    </row>
    <row r="133" spans="1:6" x14ac:dyDescent="0.35">
      <c r="A133" t="s">
        <v>128</v>
      </c>
      <c r="B133" t="str">
        <f t="shared" si="10"/>
        <v>Develop sales strategy (10103)</v>
      </c>
      <c r="C133" t="str">
        <f t="shared" si="13"/>
        <v>3.3</v>
      </c>
      <c r="D133" t="str">
        <f t="shared" si="11"/>
        <v>Develop sales strategy</v>
      </c>
      <c r="E133" t="str">
        <f t="shared" si="12"/>
        <v>10103</v>
      </c>
      <c r="F133">
        <f t="shared" si="14"/>
        <v>2</v>
      </c>
    </row>
    <row r="134" spans="1:6" hidden="1" x14ac:dyDescent="0.35">
      <c r="A134" t="s">
        <v>129</v>
      </c>
      <c r="B134" t="str">
        <f t="shared" si="10"/>
        <v>Develop sales forecast (10129)</v>
      </c>
      <c r="C134" t="str">
        <f t="shared" si="13"/>
        <v>3.3.1</v>
      </c>
      <c r="D134" t="str">
        <f t="shared" si="11"/>
        <v>Develop sales forecast</v>
      </c>
      <c r="E134" t="str">
        <f t="shared" si="12"/>
        <v>10129</v>
      </c>
      <c r="F134">
        <f t="shared" si="14"/>
        <v>3</v>
      </c>
    </row>
    <row r="135" spans="1:6" hidden="1" x14ac:dyDescent="0.35">
      <c r="A135" t="s">
        <v>130</v>
      </c>
      <c r="B135" t="str">
        <f t="shared" si="10"/>
        <v>Gather current and historic order information (10134)</v>
      </c>
      <c r="C135" t="str">
        <f t="shared" si="13"/>
        <v>3.3.1.1</v>
      </c>
      <c r="D135" t="str">
        <f t="shared" si="11"/>
        <v>Gather current and historic order information</v>
      </c>
      <c r="E135" t="str">
        <f t="shared" si="12"/>
        <v>10134</v>
      </c>
      <c r="F135">
        <f t="shared" si="14"/>
        <v>4</v>
      </c>
    </row>
    <row r="136" spans="1:6" hidden="1" x14ac:dyDescent="0.35">
      <c r="A136" t="s">
        <v>131</v>
      </c>
      <c r="B136" t="str">
        <f t="shared" si="10"/>
        <v>Analyze sales trends and patterns (10135)</v>
      </c>
      <c r="C136" t="str">
        <f t="shared" si="13"/>
        <v>3.3.1.2</v>
      </c>
      <c r="D136" t="str">
        <f t="shared" si="11"/>
        <v>Analyze sales trends and patterns</v>
      </c>
      <c r="E136" t="str">
        <f t="shared" si="12"/>
        <v>10135</v>
      </c>
      <c r="F136">
        <f t="shared" si="14"/>
        <v>4</v>
      </c>
    </row>
    <row r="137" spans="1:6" hidden="1" x14ac:dyDescent="0.35">
      <c r="A137" t="s">
        <v>132</v>
      </c>
      <c r="B137" t="str">
        <f t="shared" si="10"/>
        <v>Generate sales forecast (10136)</v>
      </c>
      <c r="C137" t="str">
        <f t="shared" si="13"/>
        <v>3.3.1.3</v>
      </c>
      <c r="D137" t="str">
        <f t="shared" si="11"/>
        <v>Generate sales forecast</v>
      </c>
      <c r="E137" t="str">
        <f t="shared" si="12"/>
        <v>10136</v>
      </c>
      <c r="F137">
        <f t="shared" si="14"/>
        <v>4</v>
      </c>
    </row>
    <row r="138" spans="1:6" hidden="1" x14ac:dyDescent="0.35">
      <c r="A138" t="s">
        <v>133</v>
      </c>
      <c r="B138" t="str">
        <f t="shared" si="10"/>
        <v>Analyze historical and planned promotions and events (10137)</v>
      </c>
      <c r="C138" t="str">
        <f t="shared" si="13"/>
        <v>3.3.1.4</v>
      </c>
      <c r="D138" t="str">
        <f t="shared" si="11"/>
        <v>Analyze historical and planned promotions and events</v>
      </c>
      <c r="E138" t="str">
        <f t="shared" si="12"/>
        <v>10137</v>
      </c>
      <c r="F138">
        <f t="shared" si="14"/>
        <v>4</v>
      </c>
    </row>
    <row r="139" spans="1:6" hidden="1" x14ac:dyDescent="0.35">
      <c r="A139" t="s">
        <v>134</v>
      </c>
      <c r="B139" t="str">
        <f t="shared" si="10"/>
        <v>Develop sales partner/alliance relationships  (10130)</v>
      </c>
      <c r="C139" t="str">
        <f t="shared" si="13"/>
        <v>3.3.2</v>
      </c>
      <c r="D139" t="str">
        <f t="shared" si="11"/>
        <v xml:space="preserve">Develop sales partner/alliance relationships </v>
      </c>
      <c r="E139" t="str">
        <f t="shared" si="12"/>
        <v>10130</v>
      </c>
      <c r="F139">
        <f t="shared" si="14"/>
        <v>3</v>
      </c>
    </row>
    <row r="140" spans="1:6" hidden="1" x14ac:dyDescent="0.35">
      <c r="A140" t="s">
        <v>135</v>
      </c>
      <c r="B140" t="str">
        <f t="shared" si="10"/>
        <v>Identify alliance opportunities (10138)</v>
      </c>
      <c r="C140" t="str">
        <f t="shared" si="13"/>
        <v>3.3.2.1</v>
      </c>
      <c r="D140" t="str">
        <f t="shared" si="11"/>
        <v>Identify alliance opportunities</v>
      </c>
      <c r="E140" t="str">
        <f t="shared" si="12"/>
        <v>10138</v>
      </c>
      <c r="F140">
        <f t="shared" si="14"/>
        <v>4</v>
      </c>
    </row>
    <row r="141" spans="1:6" hidden="1" x14ac:dyDescent="0.35">
      <c r="A141" t="s">
        <v>136</v>
      </c>
      <c r="B141" t="str">
        <f t="shared" si="10"/>
        <v>Design alliance programs and methods for selecting and managing relationships (10139)</v>
      </c>
      <c r="C141" t="str">
        <f t="shared" si="13"/>
        <v>3.3.2.2</v>
      </c>
      <c r="D141" t="str">
        <f t="shared" si="11"/>
        <v>Design alliance programs and methods for selecting and managing relationships</v>
      </c>
      <c r="E141" t="str">
        <f t="shared" si="12"/>
        <v>10139</v>
      </c>
      <c r="F141">
        <f t="shared" si="14"/>
        <v>4</v>
      </c>
    </row>
    <row r="142" spans="1:6" hidden="1" x14ac:dyDescent="0.35">
      <c r="A142" t="s">
        <v>137</v>
      </c>
      <c r="B142" t="str">
        <f t="shared" si="10"/>
        <v>Select alliances (10140)</v>
      </c>
      <c r="C142" t="str">
        <f t="shared" si="13"/>
        <v>3.3.2.3</v>
      </c>
      <c r="D142" t="str">
        <f t="shared" si="11"/>
        <v>Select alliances</v>
      </c>
      <c r="E142" t="str">
        <f t="shared" si="12"/>
        <v>10140</v>
      </c>
      <c r="F142">
        <f t="shared" si="14"/>
        <v>4</v>
      </c>
    </row>
    <row r="143" spans="1:6" hidden="1" x14ac:dyDescent="0.35">
      <c r="A143" t="s">
        <v>138</v>
      </c>
      <c r="B143" t="str">
        <f t="shared" si="10"/>
        <v>Develop partner and alliance management strategies (10141)</v>
      </c>
      <c r="C143" t="str">
        <f t="shared" si="13"/>
        <v>3.3.2.4</v>
      </c>
      <c r="D143" t="str">
        <f t="shared" si="11"/>
        <v>Develop partner and alliance management strategies</v>
      </c>
      <c r="E143" t="str">
        <f t="shared" si="12"/>
        <v>10141</v>
      </c>
      <c r="F143">
        <f t="shared" si="14"/>
        <v>4</v>
      </c>
    </row>
    <row r="144" spans="1:6" hidden="1" x14ac:dyDescent="0.35">
      <c r="A144" t="s">
        <v>139</v>
      </c>
      <c r="B144" t="str">
        <f t="shared" si="10"/>
        <v>Establish partner and alliance management goals (10142)</v>
      </c>
      <c r="C144" t="str">
        <f t="shared" si="13"/>
        <v>3.3.2.5</v>
      </c>
      <c r="D144" t="str">
        <f t="shared" si="11"/>
        <v>Establish partner and alliance management goals</v>
      </c>
      <c r="E144" t="str">
        <f t="shared" si="12"/>
        <v>10142</v>
      </c>
      <c r="F144">
        <f t="shared" si="14"/>
        <v>4</v>
      </c>
    </row>
    <row r="145" spans="1:6" hidden="1" x14ac:dyDescent="0.35">
      <c r="A145" t="s">
        <v>140</v>
      </c>
      <c r="B145" t="str">
        <f t="shared" si="10"/>
        <v>Establish overall sales budgets (10131)</v>
      </c>
      <c r="C145" t="str">
        <f t="shared" si="13"/>
        <v>3.3.3</v>
      </c>
      <c r="D145" t="str">
        <f t="shared" si="11"/>
        <v>Establish overall sales budgets</v>
      </c>
      <c r="E145" t="str">
        <f t="shared" si="12"/>
        <v>10131</v>
      </c>
      <c r="F145">
        <f t="shared" si="14"/>
        <v>3</v>
      </c>
    </row>
    <row r="146" spans="1:6" hidden="1" x14ac:dyDescent="0.35">
      <c r="A146" t="s">
        <v>141</v>
      </c>
      <c r="B146" t="str">
        <f t="shared" si="10"/>
        <v>Calculate product revenue (10143)</v>
      </c>
      <c r="C146" t="str">
        <f t="shared" si="13"/>
        <v>3.3.3.1</v>
      </c>
      <c r="D146" t="str">
        <f t="shared" si="11"/>
        <v>Calculate product revenue</v>
      </c>
      <c r="E146" t="str">
        <f t="shared" si="12"/>
        <v>10143</v>
      </c>
      <c r="F146">
        <f t="shared" si="14"/>
        <v>4</v>
      </c>
    </row>
    <row r="147" spans="1:6" hidden="1" x14ac:dyDescent="0.35">
      <c r="A147" t="s">
        <v>142</v>
      </c>
      <c r="B147" t="str">
        <f t="shared" si="10"/>
        <v>Determine variable costs (10144)</v>
      </c>
      <c r="C147" t="str">
        <f t="shared" si="13"/>
        <v>3.3.3.2</v>
      </c>
      <c r="D147" t="str">
        <f t="shared" si="11"/>
        <v>Determine variable costs</v>
      </c>
      <c r="E147" t="str">
        <f t="shared" si="12"/>
        <v>10144</v>
      </c>
      <c r="F147">
        <f t="shared" si="14"/>
        <v>4</v>
      </c>
    </row>
    <row r="148" spans="1:6" hidden="1" x14ac:dyDescent="0.35">
      <c r="A148" t="s">
        <v>143</v>
      </c>
      <c r="B148" t="str">
        <f t="shared" si="10"/>
        <v>Determine overhead and fixed costs  (10145)</v>
      </c>
      <c r="C148" t="str">
        <f t="shared" si="13"/>
        <v>3.3.3.3</v>
      </c>
      <c r="D148" t="str">
        <f t="shared" si="11"/>
        <v xml:space="preserve">Determine overhead and fixed costs </v>
      </c>
      <c r="E148" t="str">
        <f t="shared" si="12"/>
        <v>10145</v>
      </c>
      <c r="F148">
        <f t="shared" si="14"/>
        <v>4</v>
      </c>
    </row>
    <row r="149" spans="1:6" hidden="1" x14ac:dyDescent="0.35">
      <c r="A149" t="s">
        <v>144</v>
      </c>
      <c r="B149" t="str">
        <f t="shared" si="10"/>
        <v>Calculate net profit (10146)</v>
      </c>
      <c r="C149" t="str">
        <f t="shared" si="13"/>
        <v>3.3.3.4</v>
      </c>
      <c r="D149" t="str">
        <f t="shared" si="11"/>
        <v>Calculate net profit</v>
      </c>
      <c r="E149" t="str">
        <f t="shared" si="12"/>
        <v>10146</v>
      </c>
      <c r="F149">
        <f t="shared" si="14"/>
        <v>4</v>
      </c>
    </row>
    <row r="150" spans="1:6" hidden="1" x14ac:dyDescent="0.35">
      <c r="A150" t="s">
        <v>145</v>
      </c>
      <c r="B150" t="str">
        <f t="shared" si="10"/>
        <v>Create budget (10147)</v>
      </c>
      <c r="C150" t="str">
        <f t="shared" si="13"/>
        <v>3.3.3.5</v>
      </c>
      <c r="D150" t="str">
        <f t="shared" si="11"/>
        <v>Create budget</v>
      </c>
      <c r="E150" t="str">
        <f t="shared" si="12"/>
        <v>10147</v>
      </c>
      <c r="F150">
        <f t="shared" si="14"/>
        <v>4</v>
      </c>
    </row>
    <row r="151" spans="1:6" hidden="1" x14ac:dyDescent="0.35">
      <c r="A151" t="s">
        <v>146</v>
      </c>
      <c r="B151" t="str">
        <f t="shared" si="10"/>
        <v>Establish sales goals and measures (10132)</v>
      </c>
      <c r="C151" t="str">
        <f t="shared" si="13"/>
        <v>3.3.4</v>
      </c>
      <c r="D151" t="str">
        <f t="shared" si="11"/>
        <v>Establish sales goals and measures</v>
      </c>
      <c r="E151" t="str">
        <f t="shared" si="12"/>
        <v>10132</v>
      </c>
      <c r="F151">
        <f t="shared" si="14"/>
        <v>3</v>
      </c>
    </row>
    <row r="152" spans="1:6" hidden="1" x14ac:dyDescent="0.35">
      <c r="A152" t="s">
        <v>147</v>
      </c>
      <c r="B152" t="str">
        <f t="shared" si="10"/>
        <v>Establish customer management measures  (10133)</v>
      </c>
      <c r="C152" t="str">
        <f t="shared" si="13"/>
        <v>3.3.5</v>
      </c>
      <c r="D152" t="str">
        <f t="shared" si="11"/>
        <v xml:space="preserve">Establish customer management measures </v>
      </c>
      <c r="E152" t="str">
        <f t="shared" si="12"/>
        <v>10133</v>
      </c>
      <c r="F152">
        <f t="shared" si="14"/>
        <v>3</v>
      </c>
    </row>
    <row r="153" spans="1:6" x14ac:dyDescent="0.35">
      <c r="A153" t="s">
        <v>148</v>
      </c>
      <c r="B153" t="str">
        <f t="shared" si="10"/>
        <v>Develop and manage marketing plans (10104)</v>
      </c>
      <c r="C153" t="str">
        <f t="shared" si="13"/>
        <v>3.4</v>
      </c>
      <c r="D153" t="str">
        <f t="shared" si="11"/>
        <v>Develop and manage marketing plans</v>
      </c>
      <c r="E153" t="str">
        <f t="shared" si="12"/>
        <v>10104</v>
      </c>
      <c r="F153">
        <f t="shared" si="14"/>
        <v>2</v>
      </c>
    </row>
    <row r="154" spans="1:6" hidden="1" x14ac:dyDescent="0.35">
      <c r="A154" t="s">
        <v>149</v>
      </c>
      <c r="B154" t="str">
        <f t="shared" si="10"/>
        <v>Establish goals, objectives, and metrics for products by channels/segments (10148)</v>
      </c>
      <c r="C154" t="str">
        <f t="shared" si="13"/>
        <v>3.4.1</v>
      </c>
      <c r="D154" t="str">
        <f t="shared" si="11"/>
        <v>Establish goals, objectives, and metrics for products by channels/segments</v>
      </c>
      <c r="E154" t="str">
        <f t="shared" si="12"/>
        <v>10148</v>
      </c>
      <c r="F154">
        <f t="shared" si="14"/>
        <v>3</v>
      </c>
    </row>
    <row r="155" spans="1:6" hidden="1" x14ac:dyDescent="0.35">
      <c r="A155" t="s">
        <v>150</v>
      </c>
      <c r="B155" t="str">
        <f t="shared" si="10"/>
        <v>Establish marketing budgets (10149)</v>
      </c>
      <c r="C155" t="str">
        <f t="shared" si="13"/>
        <v>3.4.2</v>
      </c>
      <c r="D155" t="str">
        <f t="shared" si="11"/>
        <v>Establish marketing budgets</v>
      </c>
      <c r="E155" t="str">
        <f t="shared" si="12"/>
        <v>10149</v>
      </c>
      <c r="F155">
        <f t="shared" si="14"/>
        <v>3</v>
      </c>
    </row>
    <row r="156" spans="1:6" hidden="1" x14ac:dyDescent="0.35">
      <c r="A156" t="s">
        <v>151</v>
      </c>
      <c r="B156" t="str">
        <f t="shared" si="10"/>
        <v>Confirm marketing alignment to business strategy (10155)</v>
      </c>
      <c r="C156" t="str">
        <f t="shared" si="13"/>
        <v>3.4.2.1</v>
      </c>
      <c r="D156" t="str">
        <f t="shared" si="11"/>
        <v>Confirm marketing alignment to business strategy</v>
      </c>
      <c r="E156" t="str">
        <f t="shared" si="12"/>
        <v>10155</v>
      </c>
      <c r="F156">
        <f t="shared" si="14"/>
        <v>4</v>
      </c>
    </row>
    <row r="157" spans="1:6" hidden="1" x14ac:dyDescent="0.35">
      <c r="A157" t="s">
        <v>152</v>
      </c>
      <c r="B157" t="str">
        <f t="shared" si="10"/>
        <v>Determine costs of marketing (10156)</v>
      </c>
      <c r="C157" t="str">
        <f t="shared" si="13"/>
        <v>3.4.2.2</v>
      </c>
      <c r="D157" t="str">
        <f t="shared" si="11"/>
        <v>Determine costs of marketing</v>
      </c>
      <c r="E157" t="str">
        <f t="shared" si="12"/>
        <v>10156</v>
      </c>
      <c r="F157">
        <f t="shared" si="14"/>
        <v>4</v>
      </c>
    </row>
    <row r="158" spans="1:6" hidden="1" x14ac:dyDescent="0.35">
      <c r="A158" t="s">
        <v>153</v>
      </c>
      <c r="B158" t="str">
        <f t="shared" si="10"/>
        <v>Create marketing budget (10157)</v>
      </c>
      <c r="C158" t="str">
        <f t="shared" si="13"/>
        <v>3.4.2.3</v>
      </c>
      <c r="D158" t="str">
        <f t="shared" si="11"/>
        <v>Create marketing budget</v>
      </c>
      <c r="E158" t="str">
        <f t="shared" si="12"/>
        <v>10157</v>
      </c>
      <c r="F158">
        <f t="shared" si="14"/>
        <v>4</v>
      </c>
    </row>
    <row r="159" spans="1:6" hidden="1" x14ac:dyDescent="0.35">
      <c r="A159" t="s">
        <v>154</v>
      </c>
      <c r="B159" t="str">
        <f t="shared" si="10"/>
        <v>Develop and manage media (10150)</v>
      </c>
      <c r="C159" t="str">
        <f t="shared" si="13"/>
        <v>3.4.3</v>
      </c>
      <c r="D159" t="str">
        <f t="shared" si="11"/>
        <v>Develop and manage media</v>
      </c>
      <c r="E159" t="str">
        <f t="shared" si="12"/>
        <v>10150</v>
      </c>
      <c r="F159">
        <f t="shared" si="14"/>
        <v>3</v>
      </c>
    </row>
    <row r="160" spans="1:6" hidden="1" x14ac:dyDescent="0.35">
      <c r="A160" t="s">
        <v>155</v>
      </c>
      <c r="B160" t="str">
        <f t="shared" si="10"/>
        <v>Define media objectives (10158)</v>
      </c>
      <c r="C160" t="str">
        <f t="shared" si="13"/>
        <v>3.4.3.1</v>
      </c>
      <c r="D160" t="str">
        <f t="shared" si="11"/>
        <v>Define media objectives</v>
      </c>
      <c r="E160" t="str">
        <f t="shared" si="12"/>
        <v>10158</v>
      </c>
      <c r="F160">
        <f t="shared" si="14"/>
        <v>4</v>
      </c>
    </row>
    <row r="161" spans="1:6" hidden="1" x14ac:dyDescent="0.35">
      <c r="A161" t="s">
        <v>156</v>
      </c>
      <c r="B161" t="str">
        <f t="shared" si="10"/>
        <v>Develop marketing messages (10159)</v>
      </c>
      <c r="C161" t="str">
        <f t="shared" si="13"/>
        <v>3.4.3.2</v>
      </c>
      <c r="D161" t="str">
        <f t="shared" si="11"/>
        <v>Develop marketing messages</v>
      </c>
      <c r="E161" t="str">
        <f t="shared" si="12"/>
        <v>10159</v>
      </c>
      <c r="F161">
        <f t="shared" si="14"/>
        <v>4</v>
      </c>
    </row>
    <row r="162" spans="1:6" hidden="1" x14ac:dyDescent="0.35">
      <c r="A162" t="s">
        <v>157</v>
      </c>
      <c r="B162" t="str">
        <f t="shared" si="10"/>
        <v>Define target audience (10160)</v>
      </c>
      <c r="C162" t="str">
        <f t="shared" si="13"/>
        <v>3.4.3.3</v>
      </c>
      <c r="D162" t="str">
        <f t="shared" si="11"/>
        <v>Define target audience</v>
      </c>
      <c r="E162" t="str">
        <f t="shared" si="12"/>
        <v>10160</v>
      </c>
      <c r="F162">
        <f t="shared" si="14"/>
        <v>4</v>
      </c>
    </row>
    <row r="163" spans="1:6" hidden="1" x14ac:dyDescent="0.35">
      <c r="A163" t="s">
        <v>158</v>
      </c>
      <c r="B163" t="str">
        <f t="shared" si="10"/>
        <v>Engage media provider (10161)</v>
      </c>
      <c r="C163" t="str">
        <f t="shared" si="13"/>
        <v>3.4.3.4</v>
      </c>
      <c r="D163" t="str">
        <f t="shared" si="11"/>
        <v>Engage media provider</v>
      </c>
      <c r="E163" t="str">
        <f t="shared" si="12"/>
        <v>10161</v>
      </c>
      <c r="F163">
        <f t="shared" si="14"/>
        <v>4</v>
      </c>
    </row>
    <row r="164" spans="1:6" hidden="1" x14ac:dyDescent="0.35">
      <c r="A164" t="s">
        <v>159</v>
      </c>
      <c r="B164" t="str">
        <f t="shared" si="10"/>
        <v>Develop and execute advertising  (10162)</v>
      </c>
      <c r="C164" t="str">
        <f t="shared" si="13"/>
        <v>3.4.3.5</v>
      </c>
      <c r="D164" t="str">
        <f t="shared" si="11"/>
        <v xml:space="preserve">Develop and execute advertising </v>
      </c>
      <c r="E164" t="str">
        <f t="shared" si="12"/>
        <v>10162</v>
      </c>
      <c r="F164">
        <f t="shared" si="14"/>
        <v>4</v>
      </c>
    </row>
    <row r="165" spans="1:6" hidden="1" x14ac:dyDescent="0.35">
      <c r="A165" t="s">
        <v>160</v>
      </c>
      <c r="B165" t="str">
        <f t="shared" si="10"/>
        <v>Develop and execute other marketing campaigns/programs (11253)</v>
      </c>
      <c r="C165" t="str">
        <f t="shared" si="13"/>
        <v>3.4.3.6</v>
      </c>
      <c r="D165" t="str">
        <f t="shared" si="11"/>
        <v>Develop and execute other marketing campaigns/programs</v>
      </c>
      <c r="E165" t="str">
        <f t="shared" si="12"/>
        <v>11253</v>
      </c>
      <c r="F165">
        <f t="shared" si="14"/>
        <v>4</v>
      </c>
    </row>
    <row r="166" spans="1:6" hidden="1" x14ac:dyDescent="0.35">
      <c r="A166" t="s">
        <v>161</v>
      </c>
      <c r="B166" t="str">
        <f t="shared" si="10"/>
        <v>Assess brand/product marketing plan performance (11254)</v>
      </c>
      <c r="C166" t="str">
        <f t="shared" si="13"/>
        <v>3.4.3.7</v>
      </c>
      <c r="D166" t="str">
        <f t="shared" si="11"/>
        <v>Assess brand/product marketing plan performance</v>
      </c>
      <c r="E166" t="str">
        <f t="shared" si="12"/>
        <v>11254</v>
      </c>
      <c r="F166">
        <f t="shared" si="14"/>
        <v>4</v>
      </c>
    </row>
    <row r="167" spans="1:6" hidden="1" x14ac:dyDescent="0.35">
      <c r="A167" t="s">
        <v>162</v>
      </c>
      <c r="B167" t="str">
        <f t="shared" si="10"/>
        <v>Develop and manage pricing (10151)</v>
      </c>
      <c r="C167" t="str">
        <f t="shared" si="13"/>
        <v>3.4.4</v>
      </c>
      <c r="D167" t="str">
        <f t="shared" si="11"/>
        <v>Develop and manage pricing</v>
      </c>
      <c r="E167" t="str">
        <f t="shared" si="12"/>
        <v>10151</v>
      </c>
      <c r="F167">
        <f t="shared" si="14"/>
        <v>3</v>
      </c>
    </row>
    <row r="168" spans="1:6" hidden="1" x14ac:dyDescent="0.35">
      <c r="A168" t="s">
        <v>163</v>
      </c>
      <c r="B168" t="str">
        <f t="shared" si="10"/>
        <v>Determine pricing based on volume/unit forecast (10163)</v>
      </c>
      <c r="C168" t="str">
        <f t="shared" si="13"/>
        <v>3.4.4.1</v>
      </c>
      <c r="D168" t="str">
        <f t="shared" si="11"/>
        <v>Determine pricing based on volume/unit forecast</v>
      </c>
      <c r="E168" t="str">
        <f t="shared" si="12"/>
        <v>10163</v>
      </c>
      <c r="F168">
        <f t="shared" si="14"/>
        <v>4</v>
      </c>
    </row>
    <row r="169" spans="1:6" hidden="1" x14ac:dyDescent="0.35">
      <c r="A169" t="s">
        <v>164</v>
      </c>
      <c r="B169" t="str">
        <f t="shared" si="10"/>
        <v>Execute pricing plan (10164)</v>
      </c>
      <c r="C169" t="str">
        <f t="shared" si="13"/>
        <v>3.4.4.2</v>
      </c>
      <c r="D169" t="str">
        <f t="shared" si="11"/>
        <v>Execute pricing plan</v>
      </c>
      <c r="E169" t="str">
        <f t="shared" si="12"/>
        <v>10164</v>
      </c>
      <c r="F169">
        <f t="shared" si="14"/>
        <v>4</v>
      </c>
    </row>
    <row r="170" spans="1:6" hidden="1" x14ac:dyDescent="0.35">
      <c r="A170" t="s">
        <v>165</v>
      </c>
      <c r="B170" t="str">
        <f t="shared" ref="B170:B233" si="15">RIGHT(A170,LEN(A170)-FIND(" ",A170))</f>
        <v>Evaluate pricing performance (10165)</v>
      </c>
      <c r="C170" t="str">
        <f t="shared" si="13"/>
        <v>3.4.4.3</v>
      </c>
      <c r="D170" t="str">
        <f t="shared" si="11"/>
        <v>Evaluate pricing performance</v>
      </c>
      <c r="E170" t="str">
        <f t="shared" si="12"/>
        <v>10165</v>
      </c>
      <c r="F170">
        <f t="shared" si="14"/>
        <v>4</v>
      </c>
    </row>
    <row r="171" spans="1:6" hidden="1" x14ac:dyDescent="0.35">
      <c r="A171" t="s">
        <v>166</v>
      </c>
      <c r="B171" t="str">
        <f t="shared" si="15"/>
        <v>Refine pricing as needed (10166)</v>
      </c>
      <c r="C171" t="str">
        <f t="shared" si="13"/>
        <v>3.4.4.4</v>
      </c>
      <c r="D171" t="str">
        <f t="shared" si="11"/>
        <v>Refine pricing as needed</v>
      </c>
      <c r="E171" t="str">
        <f t="shared" si="12"/>
        <v>10166</v>
      </c>
      <c r="F171">
        <f t="shared" si="14"/>
        <v>4</v>
      </c>
    </row>
    <row r="172" spans="1:6" hidden="1" x14ac:dyDescent="0.35">
      <c r="A172" t="s">
        <v>167</v>
      </c>
      <c r="B172" t="str">
        <f t="shared" si="15"/>
        <v>Develop and manage promotional activities  (10152)</v>
      </c>
      <c r="C172" t="str">
        <f t="shared" si="13"/>
        <v>3.4.5</v>
      </c>
      <c r="D172" t="str">
        <f t="shared" si="11"/>
        <v xml:space="preserve">Develop and manage promotional activities </v>
      </c>
      <c r="E172" t="str">
        <f t="shared" si="12"/>
        <v>10152</v>
      </c>
      <c r="F172">
        <f t="shared" si="14"/>
        <v>3</v>
      </c>
    </row>
    <row r="173" spans="1:6" hidden="1" x14ac:dyDescent="0.35">
      <c r="A173" t="s">
        <v>168</v>
      </c>
      <c r="B173" t="str">
        <f t="shared" si="15"/>
        <v>Define promotional concepts (10167)</v>
      </c>
      <c r="C173" t="str">
        <f t="shared" si="13"/>
        <v>3.4.5.1</v>
      </c>
      <c r="D173" t="str">
        <f t="shared" si="11"/>
        <v>Define promotional concepts</v>
      </c>
      <c r="E173" t="str">
        <f t="shared" si="12"/>
        <v>10167</v>
      </c>
      <c r="F173">
        <f t="shared" si="14"/>
        <v>4</v>
      </c>
    </row>
    <row r="174" spans="1:6" hidden="1" x14ac:dyDescent="0.35">
      <c r="A174" t="s">
        <v>169</v>
      </c>
      <c r="B174" t="str">
        <f t="shared" si="15"/>
        <v>Plan and test promotional activities  (10168)</v>
      </c>
      <c r="C174" t="str">
        <f t="shared" si="13"/>
        <v>3.4.5.2</v>
      </c>
      <c r="D174" t="str">
        <f t="shared" si="11"/>
        <v xml:space="preserve">Plan and test promotional activities </v>
      </c>
      <c r="E174" t="str">
        <f t="shared" si="12"/>
        <v>10168</v>
      </c>
      <c r="F174">
        <f t="shared" si="14"/>
        <v>4</v>
      </c>
    </row>
    <row r="175" spans="1:6" hidden="1" x14ac:dyDescent="0.35">
      <c r="A175" t="s">
        <v>170</v>
      </c>
      <c r="B175" t="str">
        <f t="shared" si="15"/>
        <v>Execute promotional activities (10169)</v>
      </c>
      <c r="C175" t="str">
        <f t="shared" si="13"/>
        <v>3.4.5.3</v>
      </c>
      <c r="D175" t="str">
        <f t="shared" si="11"/>
        <v>Execute promotional activities</v>
      </c>
      <c r="E175" t="str">
        <f t="shared" si="12"/>
        <v>10169</v>
      </c>
      <c r="F175">
        <f t="shared" si="14"/>
        <v>4</v>
      </c>
    </row>
    <row r="176" spans="1:6" hidden="1" x14ac:dyDescent="0.35">
      <c r="A176" t="s">
        <v>171</v>
      </c>
      <c r="B176" t="str">
        <f t="shared" si="15"/>
        <v>Evaluate promotional performance metrics (10170)</v>
      </c>
      <c r="C176" t="str">
        <f t="shared" si="13"/>
        <v>3.4.5.4</v>
      </c>
      <c r="D176" t="str">
        <f t="shared" si="11"/>
        <v>Evaluate promotional performance metrics</v>
      </c>
      <c r="E176" t="str">
        <f t="shared" si="12"/>
        <v>10170</v>
      </c>
      <c r="F176">
        <f t="shared" si="14"/>
        <v>4</v>
      </c>
    </row>
    <row r="177" spans="1:6" hidden="1" x14ac:dyDescent="0.35">
      <c r="A177" t="s">
        <v>172</v>
      </c>
      <c r="B177" t="str">
        <f t="shared" si="15"/>
        <v>Refine promotional performance metrics (10171)</v>
      </c>
      <c r="C177" t="str">
        <f t="shared" si="13"/>
        <v>3.4.5.5</v>
      </c>
      <c r="D177" t="str">
        <f t="shared" si="11"/>
        <v>Refine promotional performance metrics</v>
      </c>
      <c r="E177" t="str">
        <f t="shared" si="12"/>
        <v>10171</v>
      </c>
      <c r="F177">
        <f t="shared" si="14"/>
        <v>4</v>
      </c>
    </row>
    <row r="178" spans="1:6" hidden="1" x14ac:dyDescent="0.35">
      <c r="A178" t="s">
        <v>173</v>
      </c>
      <c r="B178" t="str">
        <f t="shared" si="15"/>
        <v>Incorporate learning into future/ planned consumer promotions (10172)</v>
      </c>
      <c r="C178" t="str">
        <f t="shared" si="13"/>
        <v>3.4.5.6</v>
      </c>
      <c r="D178" t="str">
        <f t="shared" si="11"/>
        <v>Incorporate learning into future/ planned consumer promotions</v>
      </c>
      <c r="E178" t="str">
        <f t="shared" si="12"/>
        <v>10172</v>
      </c>
      <c r="F178">
        <f t="shared" si="14"/>
        <v>4</v>
      </c>
    </row>
    <row r="179" spans="1:6" hidden="1" x14ac:dyDescent="0.35">
      <c r="A179" t="s">
        <v>174</v>
      </c>
      <c r="B179" t="str">
        <f t="shared" si="15"/>
        <v>Track customer management measures (10153)</v>
      </c>
      <c r="C179" t="str">
        <f t="shared" si="13"/>
        <v>3.4.6</v>
      </c>
      <c r="D179" t="str">
        <f t="shared" si="11"/>
        <v>Track customer management measures</v>
      </c>
      <c r="E179" t="str">
        <f t="shared" si="12"/>
        <v>10153</v>
      </c>
      <c r="F179">
        <f t="shared" si="14"/>
        <v>3</v>
      </c>
    </row>
    <row r="180" spans="1:6" hidden="1" x14ac:dyDescent="0.35">
      <c r="A180" t="s">
        <v>175</v>
      </c>
      <c r="B180" t="str">
        <f t="shared" si="15"/>
        <v>Determine customer loyalty/lifetime value (10173)</v>
      </c>
      <c r="C180" t="str">
        <f t="shared" si="13"/>
        <v>3.4.6.1</v>
      </c>
      <c r="D180" t="str">
        <f t="shared" si="11"/>
        <v>Determine customer loyalty/lifetime value</v>
      </c>
      <c r="E180" t="str">
        <f t="shared" si="12"/>
        <v>10173</v>
      </c>
      <c r="F180">
        <f t="shared" si="14"/>
        <v>4</v>
      </c>
    </row>
    <row r="181" spans="1:6" hidden="1" x14ac:dyDescent="0.35">
      <c r="A181" t="s">
        <v>176</v>
      </c>
      <c r="B181" t="str">
        <f t="shared" si="15"/>
        <v>Analyze customer revenue trend  (10174)</v>
      </c>
      <c r="C181" t="str">
        <f t="shared" si="13"/>
        <v>3.4.6.2</v>
      </c>
      <c r="D181" t="str">
        <f t="shared" si="11"/>
        <v xml:space="preserve">Analyze customer revenue trend </v>
      </c>
      <c r="E181" t="str">
        <f t="shared" si="12"/>
        <v>10174</v>
      </c>
      <c r="F181">
        <f t="shared" si="14"/>
        <v>4</v>
      </c>
    </row>
    <row r="182" spans="1:6" hidden="1" x14ac:dyDescent="0.35">
      <c r="A182" t="s">
        <v>177</v>
      </c>
      <c r="B182" t="str">
        <f t="shared" si="15"/>
        <v>Analyze customer attrition and retention rates (10175)</v>
      </c>
      <c r="C182" t="str">
        <f t="shared" si="13"/>
        <v>3.4.6.3</v>
      </c>
      <c r="D182" t="str">
        <f t="shared" si="11"/>
        <v>Analyze customer attrition and retention rates</v>
      </c>
      <c r="E182" t="str">
        <f t="shared" si="12"/>
        <v>10175</v>
      </c>
      <c r="F182">
        <f t="shared" si="14"/>
        <v>4</v>
      </c>
    </row>
    <row r="183" spans="1:6" hidden="1" x14ac:dyDescent="0.35">
      <c r="A183" t="s">
        <v>178</v>
      </c>
      <c r="B183" t="str">
        <f t="shared" si="15"/>
        <v>Analyze customer metrics (10176)</v>
      </c>
      <c r="C183" t="str">
        <f t="shared" si="13"/>
        <v>3.4.6.4</v>
      </c>
      <c r="D183" t="str">
        <f t="shared" si="11"/>
        <v>Analyze customer metrics</v>
      </c>
      <c r="E183" t="str">
        <f t="shared" si="12"/>
        <v>10176</v>
      </c>
      <c r="F183">
        <f t="shared" si="14"/>
        <v>4</v>
      </c>
    </row>
    <row r="184" spans="1:6" hidden="1" x14ac:dyDescent="0.35">
      <c r="A184" t="s">
        <v>179</v>
      </c>
      <c r="B184" t="str">
        <f t="shared" si="15"/>
        <v>Revise customer strategies, objectives, and plans based on metrics (10177)</v>
      </c>
      <c r="C184" t="str">
        <f t="shared" si="13"/>
        <v>3.4.6.5</v>
      </c>
      <c r="D184" t="str">
        <f t="shared" si="11"/>
        <v>Revise customer strategies, objectives, and plans based on metrics</v>
      </c>
      <c r="E184" t="str">
        <f t="shared" si="12"/>
        <v>10177</v>
      </c>
      <c r="F184">
        <f t="shared" si="14"/>
        <v>4</v>
      </c>
    </row>
    <row r="185" spans="1:6" hidden="1" x14ac:dyDescent="0.35">
      <c r="A185" t="s">
        <v>180</v>
      </c>
      <c r="B185" t="str">
        <f t="shared" si="15"/>
        <v>Develop and manage packaging strategy (10154)</v>
      </c>
      <c r="C185" t="str">
        <f t="shared" si="13"/>
        <v>3.4.7</v>
      </c>
      <c r="D185" t="str">
        <f t="shared" si="11"/>
        <v>Develop and manage packaging strategy</v>
      </c>
      <c r="E185" t="str">
        <f t="shared" si="12"/>
        <v>10154</v>
      </c>
      <c r="F185">
        <f t="shared" si="14"/>
        <v>3</v>
      </c>
    </row>
    <row r="186" spans="1:6" hidden="1" x14ac:dyDescent="0.35">
      <c r="A186" t="s">
        <v>181</v>
      </c>
      <c r="B186" t="str">
        <f t="shared" si="15"/>
        <v>Plan packaging strategy (10178)</v>
      </c>
      <c r="C186" t="str">
        <f t="shared" si="13"/>
        <v>3.4.7.1</v>
      </c>
      <c r="D186" t="str">
        <f t="shared" si="11"/>
        <v>Plan packaging strategy</v>
      </c>
      <c r="E186" t="str">
        <f t="shared" si="12"/>
        <v>10178</v>
      </c>
      <c r="F186">
        <f t="shared" si="14"/>
        <v>4</v>
      </c>
    </row>
    <row r="187" spans="1:6" hidden="1" x14ac:dyDescent="0.35">
      <c r="A187" t="s">
        <v>182</v>
      </c>
      <c r="B187" t="str">
        <f t="shared" si="15"/>
        <v>Test packaging options (10179)</v>
      </c>
      <c r="C187" t="str">
        <f t="shared" si="13"/>
        <v>3.4.7.2</v>
      </c>
      <c r="D187" t="str">
        <f t="shared" si="11"/>
        <v>Test packaging options</v>
      </c>
      <c r="E187" t="str">
        <f t="shared" si="12"/>
        <v>10179</v>
      </c>
      <c r="F187">
        <f t="shared" si="14"/>
        <v>4</v>
      </c>
    </row>
    <row r="188" spans="1:6" hidden="1" x14ac:dyDescent="0.35">
      <c r="A188" t="s">
        <v>183</v>
      </c>
      <c r="B188" t="str">
        <f t="shared" si="15"/>
        <v>Execute packaging strategy (10180)</v>
      </c>
      <c r="C188" t="str">
        <f t="shared" si="13"/>
        <v>3.4.7.3</v>
      </c>
      <c r="D188" t="str">
        <f t="shared" si="11"/>
        <v>Execute packaging strategy</v>
      </c>
      <c r="E188" t="str">
        <f t="shared" si="12"/>
        <v>10180</v>
      </c>
      <c r="F188">
        <f t="shared" si="14"/>
        <v>4</v>
      </c>
    </row>
    <row r="189" spans="1:6" hidden="1" x14ac:dyDescent="0.35">
      <c r="A189" t="s">
        <v>184</v>
      </c>
      <c r="B189" t="str">
        <f t="shared" si="15"/>
        <v>Refine packaging (10181</v>
      </c>
      <c r="C189" t="str">
        <f t="shared" si="13"/>
        <v>3.4.7.4</v>
      </c>
      <c r="D189" t="str">
        <f t="shared" si="11"/>
        <v>Refine packaging</v>
      </c>
      <c r="E189" t="str">
        <f t="shared" si="12"/>
        <v>10181</v>
      </c>
      <c r="F189">
        <f t="shared" si="14"/>
        <v>4</v>
      </c>
    </row>
    <row r="190" spans="1:6" x14ac:dyDescent="0.35">
      <c r="A190" t="s">
        <v>185</v>
      </c>
      <c r="B190" t="str">
        <f t="shared" si="15"/>
        <v>Develop and manage sales plans (10105)</v>
      </c>
      <c r="C190" t="str">
        <f t="shared" si="13"/>
        <v>3.5</v>
      </c>
      <c r="D190" t="str">
        <f t="shared" si="11"/>
        <v>Develop and manage sales plans</v>
      </c>
      <c r="E190" t="str">
        <f t="shared" si="12"/>
        <v>10105</v>
      </c>
      <c r="F190">
        <f t="shared" si="14"/>
        <v>2</v>
      </c>
    </row>
    <row r="191" spans="1:6" hidden="1" x14ac:dyDescent="0.35">
      <c r="A191" t="s">
        <v>186</v>
      </c>
      <c r="B191" t="str">
        <f t="shared" si="15"/>
        <v>Generate leads (10182)</v>
      </c>
      <c r="C191" t="str">
        <f t="shared" si="13"/>
        <v>3.5.1</v>
      </c>
      <c r="D191" t="str">
        <f t="shared" si="11"/>
        <v>Generate leads</v>
      </c>
      <c r="E191" t="str">
        <f t="shared" si="12"/>
        <v>10182</v>
      </c>
      <c r="F191">
        <f t="shared" si="14"/>
        <v>3</v>
      </c>
    </row>
    <row r="192" spans="1:6" hidden="1" x14ac:dyDescent="0.35">
      <c r="A192" t="s">
        <v>187</v>
      </c>
      <c r="B192" t="str">
        <f t="shared" si="15"/>
        <v>Identify potential customers (10188)</v>
      </c>
      <c r="C192" t="str">
        <f t="shared" si="13"/>
        <v>3.5.1.1</v>
      </c>
      <c r="D192" t="str">
        <f t="shared" si="11"/>
        <v>Identify potential customers</v>
      </c>
      <c r="E192" t="str">
        <f t="shared" si="12"/>
        <v>10188</v>
      </c>
      <c r="F192">
        <f t="shared" si="14"/>
        <v>4</v>
      </c>
    </row>
    <row r="193" spans="1:6" hidden="1" x14ac:dyDescent="0.35">
      <c r="A193" t="s">
        <v>188</v>
      </c>
      <c r="B193" t="str">
        <f t="shared" si="15"/>
        <v>Identify leads (10189)</v>
      </c>
      <c r="C193" t="str">
        <f t="shared" si="13"/>
        <v>3.5.1.2</v>
      </c>
      <c r="D193" t="str">
        <f t="shared" ref="D193:D255" si="16">LEFT(B193,FIND("(",B193)-2)</f>
        <v>Identify leads</v>
      </c>
      <c r="E193" t="str">
        <f t="shared" ref="E193:E255" si="17">MID(B193,FIND("(",B193)+1,5)</f>
        <v>10189</v>
      </c>
      <c r="F193">
        <f t="shared" si="14"/>
        <v>4</v>
      </c>
    </row>
    <row r="194" spans="1:6" hidden="1" x14ac:dyDescent="0.35">
      <c r="A194" t="s">
        <v>189</v>
      </c>
      <c r="B194" t="str">
        <f t="shared" si="15"/>
        <v>Manage customers and accounts (10183)</v>
      </c>
      <c r="C194" t="str">
        <f t="shared" si="13"/>
        <v>3.5.2</v>
      </c>
      <c r="D194" t="str">
        <f t="shared" si="16"/>
        <v>Manage customers and accounts</v>
      </c>
      <c r="E194" t="str">
        <f t="shared" si="17"/>
        <v>10183</v>
      </c>
      <c r="F194">
        <f t="shared" si="14"/>
        <v>3</v>
      </c>
    </row>
    <row r="195" spans="1:6" hidden="1" x14ac:dyDescent="0.35">
      <c r="A195" t="s">
        <v>190</v>
      </c>
      <c r="B195" t="str">
        <f t="shared" si="15"/>
        <v>Develop sales/key account plan  (11173)</v>
      </c>
      <c r="C195" t="str">
        <f t="shared" ref="C195:C258" si="18">LEFT(A195,FIND(" ",A195)-1)</f>
        <v>3.5.2.1</v>
      </c>
      <c r="D195" t="str">
        <f t="shared" si="16"/>
        <v xml:space="preserve">Develop sales/key account plan </v>
      </c>
      <c r="E195" t="str">
        <f t="shared" si="17"/>
        <v>11173</v>
      </c>
      <c r="F195">
        <f t="shared" ref="F195:F258" si="19">INT((LEN(C195)+1)/2)</f>
        <v>4</v>
      </c>
    </row>
    <row r="196" spans="1:6" hidden="1" x14ac:dyDescent="0.35">
      <c r="A196" t="s">
        <v>191</v>
      </c>
      <c r="B196" t="str">
        <f t="shared" si="15"/>
        <v>Manage customer relationships  (11174)</v>
      </c>
      <c r="C196" t="str">
        <f t="shared" si="18"/>
        <v>3.5.2.2</v>
      </c>
      <c r="D196" t="str">
        <f t="shared" si="16"/>
        <v xml:space="preserve">Manage customer relationships </v>
      </c>
      <c r="E196" t="str">
        <f t="shared" si="17"/>
        <v>11174</v>
      </c>
      <c r="F196">
        <f t="shared" si="19"/>
        <v>4</v>
      </c>
    </row>
    <row r="197" spans="1:6" hidden="1" x14ac:dyDescent="0.35">
      <c r="A197" t="s">
        <v>192</v>
      </c>
      <c r="B197" t="str">
        <f t="shared" si="15"/>
        <v>Manage customer master data  (14208)</v>
      </c>
      <c r="C197" t="str">
        <f t="shared" si="18"/>
        <v>3.5.2.3</v>
      </c>
      <c r="D197" t="str">
        <f t="shared" si="16"/>
        <v xml:space="preserve">Manage customer master data </v>
      </c>
      <c r="E197" t="str">
        <f t="shared" si="17"/>
        <v>14208</v>
      </c>
      <c r="F197">
        <f t="shared" si="19"/>
        <v>4</v>
      </c>
    </row>
    <row r="198" spans="1:6" hidden="1" x14ac:dyDescent="0.35">
      <c r="A198" t="s">
        <v>193</v>
      </c>
      <c r="B198" t="str">
        <f t="shared" si="15"/>
        <v>Manage customer sales (10184)</v>
      </c>
      <c r="C198" t="str">
        <f t="shared" si="18"/>
        <v>3.5.3</v>
      </c>
      <c r="D198" t="str">
        <f t="shared" si="16"/>
        <v>Manage customer sales</v>
      </c>
      <c r="E198" t="str">
        <f t="shared" si="17"/>
        <v>10184</v>
      </c>
      <c r="F198">
        <f t="shared" si="19"/>
        <v>3</v>
      </c>
    </row>
    <row r="199" spans="1:6" hidden="1" x14ac:dyDescent="0.35">
      <c r="A199" t="s">
        <v>194</v>
      </c>
      <c r="B199" t="str">
        <f t="shared" si="15"/>
        <v>Perform sales calls (10190)</v>
      </c>
      <c r="C199" t="str">
        <f t="shared" si="18"/>
        <v>3.5.3.1</v>
      </c>
      <c r="D199" t="str">
        <f t="shared" si="16"/>
        <v>Perform sales calls</v>
      </c>
      <c r="E199" t="str">
        <f t="shared" si="17"/>
        <v>10190</v>
      </c>
      <c r="F199">
        <f t="shared" si="19"/>
        <v>4</v>
      </c>
    </row>
    <row r="200" spans="1:6" hidden="1" x14ac:dyDescent="0.35">
      <c r="A200" t="s">
        <v>195</v>
      </c>
      <c r="B200" t="str">
        <f t="shared" si="15"/>
        <v>Perform pre-sales activities (10191)</v>
      </c>
      <c r="C200" t="str">
        <f t="shared" si="18"/>
        <v>3.5.3.2</v>
      </c>
      <c r="D200" t="str">
        <f t="shared" si="16"/>
        <v>Perform pre-sales activities</v>
      </c>
      <c r="E200" t="str">
        <f t="shared" si="17"/>
        <v>10191</v>
      </c>
      <c r="F200">
        <f t="shared" si="19"/>
        <v>4</v>
      </c>
    </row>
    <row r="201" spans="1:6" hidden="1" x14ac:dyDescent="0.35">
      <c r="A201" t="s">
        <v>196</v>
      </c>
      <c r="B201" t="str">
        <f t="shared" si="15"/>
        <v>Close the sale (10192)</v>
      </c>
      <c r="C201" t="str">
        <f t="shared" si="18"/>
        <v>3.5.3.3</v>
      </c>
      <c r="D201" t="str">
        <f t="shared" si="16"/>
        <v>Close the sale</v>
      </c>
      <c r="E201" t="str">
        <f t="shared" si="17"/>
        <v>10192</v>
      </c>
      <c r="F201">
        <f t="shared" si="19"/>
        <v>4</v>
      </c>
    </row>
    <row r="202" spans="1:6" hidden="1" x14ac:dyDescent="0.35">
      <c r="A202" t="s">
        <v>197</v>
      </c>
      <c r="B202" t="str">
        <f t="shared" si="15"/>
        <v>Record outcome of sales process (10193)</v>
      </c>
      <c r="C202" t="str">
        <f t="shared" si="18"/>
        <v>3.5.3.4</v>
      </c>
      <c r="D202" t="str">
        <f t="shared" si="16"/>
        <v>Record outcome of sales process</v>
      </c>
      <c r="E202" t="str">
        <f t="shared" si="17"/>
        <v>10193</v>
      </c>
      <c r="F202">
        <f t="shared" si="19"/>
        <v>4</v>
      </c>
    </row>
    <row r="203" spans="1:6" hidden="1" x14ac:dyDescent="0.35">
      <c r="A203" t="s">
        <v>198</v>
      </c>
      <c r="B203" t="str">
        <f t="shared" si="15"/>
        <v>Manage sales applications (10185)</v>
      </c>
      <c r="C203" t="str">
        <f t="shared" si="18"/>
        <v>3.5.4</v>
      </c>
      <c r="D203" t="str">
        <f t="shared" si="16"/>
        <v>Manage sales applications</v>
      </c>
      <c r="E203" t="str">
        <f t="shared" si="17"/>
        <v>10185</v>
      </c>
      <c r="F203">
        <f t="shared" si="19"/>
        <v>3</v>
      </c>
    </row>
    <row r="204" spans="1:6" hidden="1" x14ac:dyDescent="0.35">
      <c r="A204" t="s">
        <v>199</v>
      </c>
      <c r="B204" t="str">
        <f t="shared" si="15"/>
        <v>Accept and validate sales orders (10194)</v>
      </c>
      <c r="C204" t="str">
        <f t="shared" si="18"/>
        <v>3.5.4.1</v>
      </c>
      <c r="D204" t="str">
        <f t="shared" si="16"/>
        <v>Accept and validate sales orders</v>
      </c>
      <c r="E204" t="str">
        <f t="shared" si="17"/>
        <v>10194</v>
      </c>
      <c r="F204">
        <f t="shared" si="19"/>
        <v>4</v>
      </c>
    </row>
    <row r="205" spans="1:6" hidden="1" x14ac:dyDescent="0.35">
      <c r="A205" t="s">
        <v>200</v>
      </c>
      <c r="B205" t="str">
        <f t="shared" si="15"/>
        <v>Collect and maintain customer account information (10195)</v>
      </c>
      <c r="C205" t="str">
        <f t="shared" si="18"/>
        <v>3.5.4.2</v>
      </c>
      <c r="D205" t="str">
        <f t="shared" si="16"/>
        <v>Collect and maintain customer account information</v>
      </c>
      <c r="E205" t="str">
        <f t="shared" si="17"/>
        <v>10195</v>
      </c>
      <c r="F205">
        <f t="shared" si="19"/>
        <v>4</v>
      </c>
    </row>
    <row r="206" spans="1:6" hidden="1" x14ac:dyDescent="0.35">
      <c r="A206" t="s">
        <v>201</v>
      </c>
      <c r="B206" t="str">
        <f t="shared" si="15"/>
        <v>Determine availability (10196)</v>
      </c>
      <c r="C206" t="str">
        <f t="shared" si="18"/>
        <v>3.5.4.3</v>
      </c>
      <c r="D206" t="str">
        <f t="shared" si="16"/>
        <v>Determine availability</v>
      </c>
      <c r="E206" t="str">
        <f t="shared" si="17"/>
        <v>10196</v>
      </c>
      <c r="F206">
        <f t="shared" si="19"/>
        <v>4</v>
      </c>
    </row>
    <row r="207" spans="1:6" hidden="1" x14ac:dyDescent="0.35">
      <c r="A207" t="s">
        <v>202</v>
      </c>
      <c r="B207" t="str">
        <f t="shared" si="15"/>
        <v>Determine fulfillment process (10197)</v>
      </c>
      <c r="C207" t="str">
        <f t="shared" si="18"/>
        <v>3.5.4.4</v>
      </c>
      <c r="D207" t="str">
        <f t="shared" si="16"/>
        <v>Determine fulfillment process</v>
      </c>
      <c r="E207" t="str">
        <f t="shared" si="17"/>
        <v>10197</v>
      </c>
      <c r="F207">
        <f t="shared" si="19"/>
        <v>4</v>
      </c>
    </row>
    <row r="208" spans="1:6" hidden="1" x14ac:dyDescent="0.35">
      <c r="A208" t="s">
        <v>203</v>
      </c>
      <c r="B208" t="str">
        <f t="shared" si="15"/>
        <v>Enter orders into system and identify/ perform cross-sell/up-sell activity  (10198)</v>
      </c>
      <c r="C208" t="str">
        <f t="shared" si="18"/>
        <v>3.5.4.5</v>
      </c>
      <c r="D208" t="str">
        <f t="shared" si="16"/>
        <v xml:space="preserve">Enter orders into system and identify/ perform cross-sell/up-sell activity </v>
      </c>
      <c r="E208" t="str">
        <f t="shared" si="17"/>
        <v>10198</v>
      </c>
      <c r="F208">
        <f t="shared" si="19"/>
        <v>4</v>
      </c>
    </row>
    <row r="209" spans="1:6" hidden="1" x14ac:dyDescent="0.35">
      <c r="A209" t="s">
        <v>204</v>
      </c>
      <c r="B209" t="str">
        <f t="shared" si="15"/>
        <v>Process back orders and updates  (10199)</v>
      </c>
      <c r="C209" t="str">
        <f t="shared" si="18"/>
        <v>3.5.4.6</v>
      </c>
      <c r="D209" t="str">
        <f t="shared" si="16"/>
        <v xml:space="preserve">Process back orders and updates </v>
      </c>
      <c r="E209" t="str">
        <f t="shared" si="17"/>
        <v>10199</v>
      </c>
      <c r="F209">
        <f t="shared" si="19"/>
        <v>4</v>
      </c>
    </row>
    <row r="210" spans="1:6" hidden="1" x14ac:dyDescent="0.35">
      <c r="A210" t="s">
        <v>205</v>
      </c>
      <c r="B210" t="str">
        <f t="shared" si="15"/>
        <v>Handle order inquiries including post- order fulfillment transactions (10200)</v>
      </c>
      <c r="C210" t="str">
        <f t="shared" si="18"/>
        <v>3.5.4.7</v>
      </c>
      <c r="D210" t="str">
        <f t="shared" si="16"/>
        <v>Handle order inquiries including post- order fulfillment transactions</v>
      </c>
      <c r="E210" t="str">
        <f t="shared" si="17"/>
        <v>10200</v>
      </c>
      <c r="F210">
        <f t="shared" si="19"/>
        <v>4</v>
      </c>
    </row>
    <row r="211" spans="1:6" hidden="1" x14ac:dyDescent="0.35">
      <c r="A211" t="s">
        <v>206</v>
      </c>
      <c r="B211" t="str">
        <f t="shared" si="15"/>
        <v>Manage sales force (10186)</v>
      </c>
      <c r="C211" t="str">
        <f t="shared" si="18"/>
        <v>3.5.5</v>
      </c>
      <c r="D211" t="str">
        <f t="shared" si="16"/>
        <v>Manage sales force</v>
      </c>
      <c r="E211" t="str">
        <f t="shared" si="17"/>
        <v>10186</v>
      </c>
      <c r="F211">
        <f t="shared" si="19"/>
        <v>3</v>
      </c>
    </row>
    <row r="212" spans="1:6" hidden="1" x14ac:dyDescent="0.35">
      <c r="A212" t="s">
        <v>207</v>
      </c>
      <c r="B212" t="str">
        <f t="shared" si="15"/>
        <v>Determine sales resource allocation  (10209)</v>
      </c>
      <c r="C212" t="str">
        <f t="shared" si="18"/>
        <v>3.5.5.1</v>
      </c>
      <c r="D212" t="str">
        <f t="shared" si="16"/>
        <v xml:space="preserve">Determine sales resource allocation </v>
      </c>
      <c r="E212" t="str">
        <f t="shared" si="17"/>
        <v>10209</v>
      </c>
      <c r="F212">
        <f t="shared" si="19"/>
        <v>4</v>
      </c>
    </row>
    <row r="213" spans="1:6" hidden="1" x14ac:dyDescent="0.35">
      <c r="A213" t="s">
        <v>208</v>
      </c>
      <c r="B213" t="str">
        <f t="shared" si="15"/>
        <v>Establish sales force incentive plan  (10210)</v>
      </c>
      <c r="C213" t="str">
        <f t="shared" si="18"/>
        <v>3.5.5.2</v>
      </c>
      <c r="D213" t="str">
        <f t="shared" si="16"/>
        <v xml:space="preserve">Establish sales force incentive plan </v>
      </c>
      <c r="E213" t="str">
        <f t="shared" si="17"/>
        <v>10210</v>
      </c>
      <c r="F213">
        <f t="shared" si="19"/>
        <v>4</v>
      </c>
    </row>
    <row r="214" spans="1:6" hidden="1" x14ac:dyDescent="0.35">
      <c r="A214" t="s">
        <v>209</v>
      </c>
      <c r="B214" t="str">
        <f t="shared" si="15"/>
        <v>Manage sales partners and alliances (10187)</v>
      </c>
      <c r="C214" t="str">
        <f t="shared" si="18"/>
        <v>3.5.6</v>
      </c>
      <c r="D214" t="str">
        <f t="shared" si="16"/>
        <v>Manage sales partners and alliances</v>
      </c>
      <c r="E214" t="str">
        <f t="shared" si="17"/>
        <v>10187</v>
      </c>
      <c r="F214">
        <f t="shared" si="19"/>
        <v>3</v>
      </c>
    </row>
    <row r="215" spans="1:6" hidden="1" x14ac:dyDescent="0.35">
      <c r="A215" t="s">
        <v>210</v>
      </c>
      <c r="B215" t="str">
        <f t="shared" si="15"/>
        <v>Provide sales and product training to sales partners/alliances (10211)</v>
      </c>
      <c r="C215" t="str">
        <f t="shared" si="18"/>
        <v>3.5.6.1</v>
      </c>
      <c r="D215" t="str">
        <f t="shared" si="16"/>
        <v>Provide sales and product training to sales partners/alliances</v>
      </c>
      <c r="E215" t="str">
        <f t="shared" si="17"/>
        <v>10211</v>
      </c>
      <c r="F215">
        <f t="shared" si="19"/>
        <v>4</v>
      </c>
    </row>
    <row r="216" spans="1:6" hidden="1" x14ac:dyDescent="0.35">
      <c r="A216" t="s">
        <v>211</v>
      </c>
      <c r="B216" t="str">
        <f t="shared" si="15"/>
        <v>Develop sales forecast by partner/ alliance (10212)</v>
      </c>
      <c r="C216" t="str">
        <f t="shared" si="18"/>
        <v>3.5.6.2</v>
      </c>
      <c r="D216" t="str">
        <f t="shared" si="16"/>
        <v>Develop sales forecast by partner/ alliance</v>
      </c>
      <c r="E216" t="str">
        <f t="shared" si="17"/>
        <v>10212</v>
      </c>
      <c r="F216">
        <f t="shared" si="19"/>
        <v>4</v>
      </c>
    </row>
    <row r="217" spans="1:6" hidden="1" x14ac:dyDescent="0.35">
      <c r="A217" t="s">
        <v>212</v>
      </c>
      <c r="B217" t="str">
        <f t="shared" si="15"/>
        <v>Agree on partner and alliance commissions (10213)</v>
      </c>
      <c r="C217" t="str">
        <f t="shared" si="18"/>
        <v>3.5.6.3</v>
      </c>
      <c r="D217" t="str">
        <f t="shared" si="16"/>
        <v>Agree on partner and alliance commissions</v>
      </c>
      <c r="E217" t="str">
        <f t="shared" si="17"/>
        <v>10213</v>
      </c>
      <c r="F217">
        <f t="shared" si="19"/>
        <v>4</v>
      </c>
    </row>
    <row r="218" spans="1:6" hidden="1" x14ac:dyDescent="0.35">
      <c r="A218" t="s">
        <v>213</v>
      </c>
      <c r="B218" t="str">
        <f t="shared" si="15"/>
        <v>Evaluate partner/alliance results  (10214)</v>
      </c>
      <c r="C218" t="str">
        <f t="shared" si="18"/>
        <v>3.5.6.4</v>
      </c>
      <c r="D218" t="str">
        <f t="shared" si="16"/>
        <v xml:space="preserve">Evaluate partner/alliance results </v>
      </c>
      <c r="E218" t="str">
        <f t="shared" si="17"/>
        <v>10214</v>
      </c>
      <c r="F218">
        <f t="shared" si="19"/>
        <v>4</v>
      </c>
    </row>
    <row r="219" spans="1:6" hidden="1" x14ac:dyDescent="0.35">
      <c r="A219" t="s">
        <v>214</v>
      </c>
      <c r="B219" t="str">
        <f t="shared" si="15"/>
        <v>Manage channel partner master data  (14209)</v>
      </c>
      <c r="C219" t="str">
        <f t="shared" si="18"/>
        <v>3.5.6.5</v>
      </c>
      <c r="D219" t="str">
        <f t="shared" si="16"/>
        <v xml:space="preserve">Manage channel partner master data </v>
      </c>
      <c r="E219" t="str">
        <f t="shared" si="17"/>
        <v>14209</v>
      </c>
      <c r="F219">
        <f t="shared" si="19"/>
        <v>4</v>
      </c>
    </row>
    <row r="220" spans="1:6" x14ac:dyDescent="0.35">
      <c r="A220" t="s">
        <v>1201</v>
      </c>
      <c r="B220" t="str">
        <f t="shared" si="15"/>
        <v>Deliver Products and Services (10005)</v>
      </c>
      <c r="C220" t="str">
        <f t="shared" si="18"/>
        <v>4</v>
      </c>
      <c r="D220" t="str">
        <f t="shared" si="16"/>
        <v>Deliver Products and Services</v>
      </c>
      <c r="E220" t="str">
        <f t="shared" si="17"/>
        <v>10005</v>
      </c>
      <c r="F220">
        <f t="shared" si="19"/>
        <v>1</v>
      </c>
    </row>
    <row r="221" spans="1:6" x14ac:dyDescent="0.35">
      <c r="A221" t="s">
        <v>215</v>
      </c>
      <c r="B221" t="str">
        <f t="shared" si="15"/>
        <v>Plan for and align supply chain resources (10215)</v>
      </c>
      <c r="C221" t="str">
        <f t="shared" si="18"/>
        <v>4.1</v>
      </c>
      <c r="D221" t="str">
        <f t="shared" si="16"/>
        <v>Plan for and align supply chain resources</v>
      </c>
      <c r="E221" t="str">
        <f t="shared" si="17"/>
        <v>10215</v>
      </c>
      <c r="F221">
        <f t="shared" si="19"/>
        <v>2</v>
      </c>
    </row>
    <row r="222" spans="1:6" hidden="1" x14ac:dyDescent="0.35">
      <c r="A222" t="s">
        <v>216</v>
      </c>
      <c r="B222" t="str">
        <f t="shared" si="15"/>
        <v>Develop production and materials strategies (10221)</v>
      </c>
      <c r="C222" t="str">
        <f t="shared" si="18"/>
        <v>4.1.1</v>
      </c>
      <c r="D222" t="str">
        <f t="shared" si="16"/>
        <v>Develop production and materials strategies</v>
      </c>
      <c r="E222" t="str">
        <f t="shared" si="17"/>
        <v>10221</v>
      </c>
      <c r="F222">
        <f t="shared" si="19"/>
        <v>3</v>
      </c>
    </row>
    <row r="223" spans="1:6" hidden="1" x14ac:dyDescent="0.35">
      <c r="A223" t="s">
        <v>217</v>
      </c>
      <c r="B223" t="str">
        <f t="shared" si="15"/>
        <v>Define manufacturing goals (10229)</v>
      </c>
      <c r="C223" t="str">
        <f t="shared" si="18"/>
        <v>4.1.1.1</v>
      </c>
      <c r="D223" t="str">
        <f t="shared" si="16"/>
        <v>Define manufacturing goals</v>
      </c>
      <c r="E223" t="str">
        <f t="shared" si="17"/>
        <v>10229</v>
      </c>
      <c r="F223">
        <f t="shared" si="19"/>
        <v>4</v>
      </c>
    </row>
    <row r="224" spans="1:6" hidden="1" x14ac:dyDescent="0.35">
      <c r="A224" t="s">
        <v>218</v>
      </c>
      <c r="B224" t="str">
        <f t="shared" si="15"/>
        <v>Define labor and materials policies  (10230)</v>
      </c>
      <c r="C224" t="str">
        <f t="shared" si="18"/>
        <v>4.1.1.2</v>
      </c>
      <c r="D224" t="str">
        <f t="shared" si="16"/>
        <v xml:space="preserve">Define labor and materials policies </v>
      </c>
      <c r="E224" t="str">
        <f t="shared" si="17"/>
        <v>10230</v>
      </c>
      <c r="F224">
        <f t="shared" si="19"/>
        <v>4</v>
      </c>
    </row>
    <row r="225" spans="1:6" hidden="1" x14ac:dyDescent="0.35">
      <c r="A225" t="s">
        <v>219</v>
      </c>
      <c r="B225" t="str">
        <f t="shared" si="15"/>
        <v>Define outsourcing policies (10231)</v>
      </c>
      <c r="C225" t="str">
        <f t="shared" si="18"/>
        <v>4.1.1.3</v>
      </c>
      <c r="D225" t="str">
        <f t="shared" si="16"/>
        <v>Define outsourcing policies</v>
      </c>
      <c r="E225" t="str">
        <f t="shared" si="17"/>
        <v>10231</v>
      </c>
      <c r="F225">
        <f t="shared" si="19"/>
        <v>4</v>
      </c>
    </row>
    <row r="226" spans="1:6" hidden="1" x14ac:dyDescent="0.35">
      <c r="A226" t="s">
        <v>220</v>
      </c>
      <c r="B226" t="str">
        <f t="shared" si="15"/>
        <v>Define manufacturing capital expense policies (10232)</v>
      </c>
      <c r="C226" t="str">
        <f t="shared" si="18"/>
        <v>4.1.1.4</v>
      </c>
      <c r="D226" t="str">
        <f t="shared" si="16"/>
        <v>Define manufacturing capital expense policies</v>
      </c>
      <c r="E226" t="str">
        <f t="shared" si="17"/>
        <v>10232</v>
      </c>
      <c r="F226">
        <f t="shared" si="19"/>
        <v>4</v>
      </c>
    </row>
    <row r="227" spans="1:6" hidden="1" x14ac:dyDescent="0.35">
      <c r="A227" t="s">
        <v>221</v>
      </c>
      <c r="B227" t="str">
        <f t="shared" si="15"/>
        <v>Define capacities (10233)</v>
      </c>
      <c r="C227" t="str">
        <f t="shared" si="18"/>
        <v>4.1.1.5</v>
      </c>
      <c r="D227" t="str">
        <f t="shared" si="16"/>
        <v>Define capacities</v>
      </c>
      <c r="E227" t="str">
        <f t="shared" si="17"/>
        <v>10233</v>
      </c>
      <c r="F227">
        <f t="shared" si="19"/>
        <v>4</v>
      </c>
    </row>
    <row r="228" spans="1:6" hidden="1" x14ac:dyDescent="0.35">
      <c r="A228" t="s">
        <v>222</v>
      </c>
      <c r="B228" t="str">
        <f t="shared" si="15"/>
        <v>Define production network and supply constraints (10234)</v>
      </c>
      <c r="C228" t="str">
        <f t="shared" si="18"/>
        <v>4.1.1.6</v>
      </c>
      <c r="D228" t="str">
        <f t="shared" si="16"/>
        <v>Define production network and supply constraints</v>
      </c>
      <c r="E228" t="str">
        <f t="shared" si="17"/>
        <v>10234</v>
      </c>
      <c r="F228">
        <f t="shared" si="19"/>
        <v>4</v>
      </c>
    </row>
    <row r="229" spans="1:6" hidden="1" x14ac:dyDescent="0.35">
      <c r="A229" t="s">
        <v>223</v>
      </c>
      <c r="B229" t="str">
        <f t="shared" si="15"/>
        <v>Define production process (14193)</v>
      </c>
      <c r="C229" t="str">
        <f t="shared" si="18"/>
        <v>4.1.1.7</v>
      </c>
      <c r="D229" t="str">
        <f t="shared" si="16"/>
        <v>Define production process</v>
      </c>
      <c r="E229" t="str">
        <f t="shared" si="17"/>
        <v>14193</v>
      </c>
      <c r="F229">
        <f t="shared" si="19"/>
        <v>4</v>
      </c>
    </row>
    <row r="230" spans="1:6" hidden="1" x14ac:dyDescent="0.35">
      <c r="A230" t="s">
        <v>224</v>
      </c>
      <c r="B230" t="str">
        <f t="shared" si="15"/>
        <v>Define production workplace layout and infrastructure (14194)</v>
      </c>
      <c r="C230" t="str">
        <f t="shared" si="18"/>
        <v>4.1.1.8</v>
      </c>
      <c r="D230" t="str">
        <f t="shared" si="16"/>
        <v>Define production workplace layout and infrastructure</v>
      </c>
      <c r="E230" t="str">
        <f t="shared" si="17"/>
        <v>14194</v>
      </c>
      <c r="F230">
        <f t="shared" si="19"/>
        <v>4</v>
      </c>
    </row>
    <row r="231" spans="1:6" hidden="1" x14ac:dyDescent="0.35">
      <c r="A231" t="s">
        <v>225</v>
      </c>
      <c r="B231" t="str">
        <f t="shared" si="15"/>
        <v>Manage demand for products and services  (10222)</v>
      </c>
      <c r="C231" t="str">
        <f t="shared" si="18"/>
        <v>4.1.2</v>
      </c>
      <c r="D231" t="str">
        <f t="shared" si="16"/>
        <v xml:space="preserve">Manage demand for products and services </v>
      </c>
      <c r="E231" t="str">
        <f t="shared" si="17"/>
        <v>10222</v>
      </c>
      <c r="F231">
        <f t="shared" si="19"/>
        <v>3</v>
      </c>
    </row>
    <row r="232" spans="1:6" hidden="1" x14ac:dyDescent="0.35">
      <c r="A232" t="s">
        <v>226</v>
      </c>
      <c r="B232" t="str">
        <f t="shared" si="15"/>
        <v>Develop baseline forecasts (10235)</v>
      </c>
      <c r="C232" t="str">
        <f t="shared" si="18"/>
        <v>4.1.2.1</v>
      </c>
      <c r="D232" t="str">
        <f t="shared" si="16"/>
        <v>Develop baseline forecasts</v>
      </c>
      <c r="E232" t="str">
        <f t="shared" si="17"/>
        <v>10235</v>
      </c>
      <c r="F232">
        <f t="shared" si="19"/>
        <v>4</v>
      </c>
    </row>
    <row r="233" spans="1:6" hidden="1" x14ac:dyDescent="0.35">
      <c r="A233" t="s">
        <v>227</v>
      </c>
      <c r="B233" t="str">
        <f t="shared" si="15"/>
        <v>Collaborate with customers (10236)</v>
      </c>
      <c r="C233" t="str">
        <f t="shared" si="18"/>
        <v>4.1.2.2</v>
      </c>
      <c r="D233" t="str">
        <f t="shared" si="16"/>
        <v>Collaborate with customers</v>
      </c>
      <c r="E233" t="str">
        <f t="shared" si="17"/>
        <v>10236</v>
      </c>
      <c r="F233">
        <f t="shared" si="19"/>
        <v>4</v>
      </c>
    </row>
    <row r="234" spans="1:6" hidden="1" x14ac:dyDescent="0.35">
      <c r="A234" t="s">
        <v>228</v>
      </c>
      <c r="B234" t="str">
        <f t="shared" ref="B234:B297" si="20">RIGHT(A234,LEN(A234)-FIND(" ",A234))</f>
        <v>Develop consensus forecast (10237)</v>
      </c>
      <c r="C234" t="str">
        <f t="shared" si="18"/>
        <v>4.1.2.3</v>
      </c>
      <c r="D234" t="str">
        <f t="shared" si="16"/>
        <v>Develop consensus forecast</v>
      </c>
      <c r="E234" t="str">
        <f t="shared" si="17"/>
        <v>10237</v>
      </c>
      <c r="F234">
        <f t="shared" si="19"/>
        <v>4</v>
      </c>
    </row>
    <row r="235" spans="1:6" hidden="1" x14ac:dyDescent="0.35">
      <c r="A235" t="s">
        <v>229</v>
      </c>
      <c r="B235" t="str">
        <f t="shared" si="20"/>
        <v>Determine available to promise  (10238)</v>
      </c>
      <c r="C235" t="str">
        <f t="shared" si="18"/>
        <v>4.1.2.4</v>
      </c>
      <c r="D235" t="str">
        <f t="shared" si="16"/>
        <v xml:space="preserve">Determine available to promise </v>
      </c>
      <c r="E235" t="str">
        <f t="shared" si="17"/>
        <v>10238</v>
      </c>
      <c r="F235">
        <f t="shared" si="19"/>
        <v>4</v>
      </c>
    </row>
    <row r="236" spans="1:6" hidden="1" x14ac:dyDescent="0.35">
      <c r="A236" t="s">
        <v>230</v>
      </c>
      <c r="B236" t="str">
        <f t="shared" si="20"/>
        <v>Monitor activity against forecast and revise forecast (10239)</v>
      </c>
      <c r="C236" t="str">
        <f t="shared" si="18"/>
        <v>4.1.2.5</v>
      </c>
      <c r="D236" t="str">
        <f t="shared" si="16"/>
        <v>Monitor activity against forecast and revise forecast</v>
      </c>
      <c r="E236" t="str">
        <f t="shared" si="17"/>
        <v>10239</v>
      </c>
      <c r="F236">
        <f t="shared" si="19"/>
        <v>4</v>
      </c>
    </row>
    <row r="237" spans="1:6" hidden="1" x14ac:dyDescent="0.35">
      <c r="A237" t="s">
        <v>231</v>
      </c>
      <c r="B237" t="str">
        <f t="shared" si="20"/>
        <v>Evaluate and revise forecasting approach (10240)</v>
      </c>
      <c r="C237" t="str">
        <f t="shared" si="18"/>
        <v>4.1.2.6</v>
      </c>
      <c r="D237" t="str">
        <f t="shared" si="16"/>
        <v>Evaluate and revise forecasting approach</v>
      </c>
      <c r="E237" t="str">
        <f t="shared" si="17"/>
        <v>10240</v>
      </c>
      <c r="F237">
        <f t="shared" si="19"/>
        <v>4</v>
      </c>
    </row>
    <row r="238" spans="1:6" hidden="1" x14ac:dyDescent="0.35">
      <c r="A238" t="s">
        <v>232</v>
      </c>
      <c r="B238" t="str">
        <f t="shared" si="20"/>
        <v>Measure forecast accuracy (10241)</v>
      </c>
      <c r="C238" t="str">
        <f t="shared" si="18"/>
        <v>4.1.2.7</v>
      </c>
      <c r="D238" t="str">
        <f t="shared" si="16"/>
        <v>Measure forecast accuracy</v>
      </c>
      <c r="E238" t="str">
        <f t="shared" si="17"/>
        <v>10241</v>
      </c>
      <c r="F238">
        <f t="shared" si="19"/>
        <v>4</v>
      </c>
    </row>
    <row r="239" spans="1:6" hidden="1" x14ac:dyDescent="0.35">
      <c r="A239" t="s">
        <v>233</v>
      </c>
      <c r="B239" t="str">
        <f t="shared" si="20"/>
        <v>Create materials plan (10223)</v>
      </c>
      <c r="C239" t="str">
        <f t="shared" si="18"/>
        <v>4.1.3</v>
      </c>
      <c r="D239" t="str">
        <f t="shared" si="16"/>
        <v>Create materials plan</v>
      </c>
      <c r="E239" t="str">
        <f t="shared" si="17"/>
        <v>10223</v>
      </c>
      <c r="F239">
        <f t="shared" si="19"/>
        <v>3</v>
      </c>
    </row>
    <row r="240" spans="1:6" hidden="1" x14ac:dyDescent="0.35">
      <c r="A240" t="s">
        <v>234</v>
      </c>
      <c r="B240" t="str">
        <f t="shared" si="20"/>
        <v>Create unconstrained plan (10242)</v>
      </c>
      <c r="C240" t="str">
        <f t="shared" si="18"/>
        <v>4.1.3.1</v>
      </c>
      <c r="D240" t="str">
        <f t="shared" si="16"/>
        <v>Create unconstrained plan</v>
      </c>
      <c r="E240" t="str">
        <f t="shared" si="17"/>
        <v>10242</v>
      </c>
      <c r="F240">
        <f t="shared" si="19"/>
        <v>4</v>
      </c>
    </row>
    <row r="241" spans="1:6" hidden="1" x14ac:dyDescent="0.35">
      <c r="A241" t="s">
        <v>235</v>
      </c>
      <c r="B241" t="str">
        <f t="shared" si="20"/>
        <v>Collaborate with supplier and contract manufacturers (10243)</v>
      </c>
      <c r="C241" t="str">
        <f t="shared" si="18"/>
        <v>4.1.3.2</v>
      </c>
      <c r="D241" t="str">
        <f t="shared" si="16"/>
        <v>Collaborate with supplier and contract manufacturers</v>
      </c>
      <c r="E241" t="str">
        <f t="shared" si="17"/>
        <v>10243</v>
      </c>
      <c r="F241">
        <f t="shared" si="19"/>
        <v>4</v>
      </c>
    </row>
    <row r="242" spans="1:6" hidden="1" x14ac:dyDescent="0.35">
      <c r="A242" t="s">
        <v>236</v>
      </c>
      <c r="B242" t="str">
        <f t="shared" si="20"/>
        <v>Identify critical materials and supplier capacity (10244)</v>
      </c>
      <c r="C242" t="str">
        <f t="shared" si="18"/>
        <v>4.1.3.3</v>
      </c>
      <c r="D242" t="str">
        <f t="shared" si="16"/>
        <v>Identify critical materials and supplier capacity</v>
      </c>
      <c r="E242" t="str">
        <f t="shared" si="17"/>
        <v>10244</v>
      </c>
      <c r="F242">
        <f t="shared" si="19"/>
        <v>4</v>
      </c>
    </row>
    <row r="243" spans="1:6" hidden="1" x14ac:dyDescent="0.35">
      <c r="A243" t="s">
        <v>237</v>
      </c>
      <c r="B243" t="str">
        <f t="shared" si="20"/>
        <v>Monitor material specifications  (10245)</v>
      </c>
      <c r="C243" t="str">
        <f t="shared" si="18"/>
        <v>4.1.3.4</v>
      </c>
      <c r="D243" t="str">
        <f t="shared" si="16"/>
        <v xml:space="preserve">Monitor material specifications </v>
      </c>
      <c r="E243" t="str">
        <f t="shared" si="17"/>
        <v>10245</v>
      </c>
      <c r="F243">
        <f t="shared" si="19"/>
        <v>4</v>
      </c>
    </row>
    <row r="244" spans="1:6" hidden="1" x14ac:dyDescent="0.35">
      <c r="A244" t="s">
        <v>238</v>
      </c>
      <c r="B244" t="str">
        <f t="shared" si="20"/>
        <v>Generate constrained plan (10246)</v>
      </c>
      <c r="C244" t="str">
        <f t="shared" si="18"/>
        <v>4.1.3.5</v>
      </c>
      <c r="D244" t="str">
        <f t="shared" si="16"/>
        <v>Generate constrained plan</v>
      </c>
      <c r="E244" t="str">
        <f t="shared" si="17"/>
        <v>10246</v>
      </c>
      <c r="F244">
        <f t="shared" si="19"/>
        <v>4</v>
      </c>
    </row>
    <row r="245" spans="1:6" hidden="1" x14ac:dyDescent="0.35">
      <c r="A245" t="s">
        <v>239</v>
      </c>
      <c r="B245" t="str">
        <f t="shared" si="20"/>
        <v>Define production balance and control (14196)</v>
      </c>
      <c r="C245" t="str">
        <f t="shared" si="18"/>
        <v>4.1.3.6</v>
      </c>
      <c r="D245" t="str">
        <f t="shared" si="16"/>
        <v>Define production balance and control</v>
      </c>
      <c r="E245" t="str">
        <f t="shared" si="17"/>
        <v>14196</v>
      </c>
      <c r="F245">
        <f t="shared" si="19"/>
        <v>4</v>
      </c>
    </row>
    <row r="246" spans="1:6" hidden="1" x14ac:dyDescent="0.35">
      <c r="A246" t="s">
        <v>240</v>
      </c>
      <c r="B246" t="str">
        <f t="shared" si="20"/>
        <v>Create and manage master production schedule (10224)</v>
      </c>
      <c r="C246" t="str">
        <f t="shared" si="18"/>
        <v>4.1.4</v>
      </c>
      <c r="D246" t="str">
        <f t="shared" si="16"/>
        <v>Create and manage master production schedule</v>
      </c>
      <c r="E246" t="str">
        <f t="shared" si="17"/>
        <v>10224</v>
      </c>
      <c r="F246">
        <f t="shared" si="19"/>
        <v>3</v>
      </c>
    </row>
    <row r="247" spans="1:6" hidden="1" x14ac:dyDescent="0.35">
      <c r="A247" t="s">
        <v>241</v>
      </c>
      <c r="B247" t="str">
        <f t="shared" si="20"/>
        <v>Create site-level production plan and schedule (10247)</v>
      </c>
      <c r="C247" t="str">
        <f t="shared" si="18"/>
        <v>4.1.4.1</v>
      </c>
      <c r="D247" t="str">
        <f t="shared" si="16"/>
        <v>Create site-level production plan and schedule</v>
      </c>
      <c r="E247" t="str">
        <f t="shared" si="17"/>
        <v>10247</v>
      </c>
      <c r="F247">
        <f t="shared" si="19"/>
        <v>4</v>
      </c>
    </row>
    <row r="248" spans="1:6" hidden="1" x14ac:dyDescent="0.35">
      <c r="A248" t="s">
        <v>242</v>
      </c>
      <c r="B248" t="str">
        <f t="shared" si="20"/>
        <v>Manage work-in-progress inventory  (10248)</v>
      </c>
      <c r="C248" t="str">
        <f t="shared" si="18"/>
        <v>4.1.4.2</v>
      </c>
      <c r="D248" t="str">
        <f t="shared" si="16"/>
        <v xml:space="preserve">Manage work-in-progress inventory </v>
      </c>
      <c r="E248" t="str">
        <f t="shared" si="17"/>
        <v>10248</v>
      </c>
      <c r="F248">
        <f t="shared" si="19"/>
        <v>4</v>
      </c>
    </row>
    <row r="249" spans="1:6" hidden="1" x14ac:dyDescent="0.35">
      <c r="A249" t="s">
        <v>243</v>
      </c>
      <c r="B249" t="str">
        <f t="shared" si="20"/>
        <v>Collaborate with suppliers (10249)</v>
      </c>
      <c r="C249" t="str">
        <f t="shared" si="18"/>
        <v>4.1.4.3</v>
      </c>
      <c r="D249" t="str">
        <f t="shared" si="16"/>
        <v>Collaborate with suppliers</v>
      </c>
      <c r="E249" t="str">
        <f t="shared" si="17"/>
        <v>10249</v>
      </c>
      <c r="F249">
        <f t="shared" si="19"/>
        <v>4</v>
      </c>
    </row>
    <row r="250" spans="1:6" hidden="1" x14ac:dyDescent="0.35">
      <c r="A250" t="s">
        <v>244</v>
      </c>
      <c r="B250" t="str">
        <f t="shared" si="20"/>
        <v>Execute site-level production plan and schedule (10250)</v>
      </c>
      <c r="C250" t="str">
        <f t="shared" si="18"/>
        <v>4.1.4.4</v>
      </c>
      <c r="D250" t="str">
        <f t="shared" si="16"/>
        <v>Execute site-level production plan and schedule</v>
      </c>
      <c r="E250" t="str">
        <f t="shared" si="17"/>
        <v>10250</v>
      </c>
      <c r="F250">
        <f t="shared" si="19"/>
        <v>4</v>
      </c>
    </row>
    <row r="251" spans="1:6" hidden="1" x14ac:dyDescent="0.35">
      <c r="A251" t="s">
        <v>245</v>
      </c>
      <c r="B251" t="str">
        <f t="shared" si="20"/>
        <v>Monitor master production schedule and plan (17041)</v>
      </c>
      <c r="C251" t="str">
        <f t="shared" si="18"/>
        <v>4.1.4.5</v>
      </c>
      <c r="D251" t="str">
        <f t="shared" si="16"/>
        <v>Monitor master production schedule and plan</v>
      </c>
      <c r="E251" t="str">
        <f t="shared" si="17"/>
        <v>17041</v>
      </c>
      <c r="F251">
        <f t="shared" si="19"/>
        <v>4</v>
      </c>
    </row>
    <row r="252" spans="1:6" hidden="1" x14ac:dyDescent="0.35">
      <c r="A252" t="s">
        <v>246</v>
      </c>
      <c r="B252" t="str">
        <f t="shared" si="20"/>
        <v>Plan distribution requirements (17042)</v>
      </c>
      <c r="C252" t="str">
        <f t="shared" si="18"/>
        <v>4.1.5</v>
      </c>
      <c r="D252" t="str">
        <f t="shared" si="16"/>
        <v>Plan distribution requirements</v>
      </c>
      <c r="E252" t="str">
        <f t="shared" si="17"/>
        <v>17042</v>
      </c>
      <c r="F252">
        <f t="shared" si="19"/>
        <v>3</v>
      </c>
    </row>
    <row r="253" spans="1:6" hidden="1" x14ac:dyDescent="0.35">
      <c r="A253" t="s">
        <v>247</v>
      </c>
      <c r="B253" t="str">
        <f t="shared" si="20"/>
        <v>Maintain master data (10252)</v>
      </c>
      <c r="C253" t="str">
        <f t="shared" si="18"/>
        <v>4.1.5.1</v>
      </c>
      <c r="D253" t="str">
        <f t="shared" si="16"/>
        <v>Maintain master data</v>
      </c>
      <c r="E253" t="str">
        <f t="shared" si="17"/>
        <v>10252</v>
      </c>
      <c r="F253">
        <f t="shared" si="19"/>
        <v>4</v>
      </c>
    </row>
    <row r="254" spans="1:6" hidden="1" x14ac:dyDescent="0.35">
      <c r="A254" t="s">
        <v>248</v>
      </c>
      <c r="B254" t="str">
        <f t="shared" si="20"/>
        <v>Determine finished goods inventory requirements at destination (10253)</v>
      </c>
      <c r="C254" t="str">
        <f t="shared" si="18"/>
        <v>4.1.5.2</v>
      </c>
      <c r="D254" t="str">
        <f t="shared" si="16"/>
        <v>Determine finished goods inventory requirements at destination</v>
      </c>
      <c r="E254" t="str">
        <f t="shared" si="17"/>
        <v>10253</v>
      </c>
      <c r="F254">
        <f t="shared" si="19"/>
        <v>4</v>
      </c>
    </row>
    <row r="255" spans="1:6" hidden="1" x14ac:dyDescent="0.35">
      <c r="A255" t="s">
        <v>249</v>
      </c>
      <c r="B255" t="str">
        <f t="shared" si="20"/>
        <v>Calculate requirements at destination  (10254)</v>
      </c>
      <c r="C255" t="str">
        <f t="shared" si="18"/>
        <v>4.1.5.3</v>
      </c>
      <c r="D255" t="str">
        <f t="shared" si="16"/>
        <v xml:space="preserve">Calculate requirements at destination </v>
      </c>
      <c r="E255" t="str">
        <f t="shared" si="17"/>
        <v>10254</v>
      </c>
      <c r="F255">
        <f t="shared" si="19"/>
        <v>4</v>
      </c>
    </row>
    <row r="256" spans="1:6" hidden="1" x14ac:dyDescent="0.35">
      <c r="A256" t="s">
        <v>250</v>
      </c>
      <c r="B256" t="str">
        <f t="shared" si="20"/>
        <v>Calculate consolidation at source  (10255)</v>
      </c>
      <c r="C256" t="str">
        <f t="shared" si="18"/>
        <v>4.1.5.4</v>
      </c>
      <c r="D256" t="str">
        <f t="shared" ref="D256:D319" si="21">LEFT(B256,FIND("(",B256)-2)</f>
        <v xml:space="preserve">Calculate consolidation at source </v>
      </c>
      <c r="E256" t="str">
        <f t="shared" ref="E256:E319" si="22">MID(B256,FIND("(",B256)+1,5)</f>
        <v>10255</v>
      </c>
      <c r="F256">
        <f t="shared" si="19"/>
        <v>4</v>
      </c>
    </row>
    <row r="257" spans="1:6" hidden="1" x14ac:dyDescent="0.35">
      <c r="A257" t="s">
        <v>251</v>
      </c>
      <c r="B257" t="str">
        <f t="shared" si="20"/>
        <v>Manage collaborative replenishment planning (10256)</v>
      </c>
      <c r="C257" t="str">
        <f t="shared" si="18"/>
        <v>4.1.5.5</v>
      </c>
      <c r="D257" t="str">
        <f t="shared" si="21"/>
        <v>Manage collaborative replenishment planning</v>
      </c>
      <c r="E257" t="str">
        <f t="shared" si="22"/>
        <v>10256</v>
      </c>
      <c r="F257">
        <f t="shared" si="19"/>
        <v>4</v>
      </c>
    </row>
    <row r="258" spans="1:6" hidden="1" x14ac:dyDescent="0.35">
      <c r="A258" t="s">
        <v>252</v>
      </c>
      <c r="B258" t="str">
        <f t="shared" si="20"/>
        <v>Manage requirements for partners  (10257)</v>
      </c>
      <c r="C258" t="str">
        <f t="shared" si="18"/>
        <v>4.1.5.6</v>
      </c>
      <c r="D258" t="str">
        <f t="shared" si="21"/>
        <v xml:space="preserve">Manage requirements for partners </v>
      </c>
      <c r="E258" t="str">
        <f t="shared" si="22"/>
        <v>10257</v>
      </c>
      <c r="F258">
        <f t="shared" si="19"/>
        <v>4</v>
      </c>
    </row>
    <row r="259" spans="1:6" hidden="1" x14ac:dyDescent="0.35">
      <c r="A259" t="s">
        <v>253</v>
      </c>
      <c r="B259" t="str">
        <f t="shared" si="20"/>
        <v>Calculate destination dispatch plan  (10258)</v>
      </c>
      <c r="C259" t="str">
        <f t="shared" ref="C259:C322" si="23">LEFT(A259,FIND(" ",A259)-1)</f>
        <v>4.1.5.7</v>
      </c>
      <c r="D259" t="str">
        <f t="shared" si="21"/>
        <v xml:space="preserve">Calculate destination dispatch plan </v>
      </c>
      <c r="E259" t="str">
        <f t="shared" si="22"/>
        <v>10258</v>
      </c>
      <c r="F259">
        <f t="shared" ref="F259:F322" si="24">INT((LEN(C259)+1)/2)</f>
        <v>4</v>
      </c>
    </row>
    <row r="260" spans="1:6" hidden="1" x14ac:dyDescent="0.35">
      <c r="A260" t="s">
        <v>254</v>
      </c>
      <c r="B260" t="str">
        <f t="shared" si="20"/>
        <v>Manage dispatch plan attainment  (10259)</v>
      </c>
      <c r="C260" t="str">
        <f t="shared" si="23"/>
        <v>4.1.5.8</v>
      </c>
      <c r="D260" t="str">
        <f t="shared" si="21"/>
        <v xml:space="preserve">Manage dispatch plan attainment </v>
      </c>
      <c r="E260" t="str">
        <f t="shared" si="22"/>
        <v>10259</v>
      </c>
      <c r="F260">
        <f t="shared" si="24"/>
        <v>4</v>
      </c>
    </row>
    <row r="261" spans="1:6" hidden="1" x14ac:dyDescent="0.35">
      <c r="A261" t="s">
        <v>255</v>
      </c>
      <c r="B261" t="str">
        <f t="shared" si="20"/>
        <v>Calculate destination load plans  (10260)</v>
      </c>
      <c r="C261" t="str">
        <f t="shared" si="23"/>
        <v>4.1.5.9</v>
      </c>
      <c r="D261" t="str">
        <f t="shared" si="21"/>
        <v xml:space="preserve">Calculate destination load plans </v>
      </c>
      <c r="E261" t="str">
        <f t="shared" si="22"/>
        <v>10260</v>
      </c>
      <c r="F261">
        <f t="shared" si="24"/>
        <v>4</v>
      </c>
    </row>
    <row r="262" spans="1:6" hidden="1" x14ac:dyDescent="0.35">
      <c r="A262" t="s">
        <v>256</v>
      </c>
      <c r="B262" t="str">
        <f t="shared" si="20"/>
        <v>Manage partner load plan (10261)</v>
      </c>
      <c r="C262" t="str">
        <f t="shared" si="23"/>
        <v>4.1.5.10</v>
      </c>
      <c r="D262" t="str">
        <f t="shared" si="21"/>
        <v>Manage partner load plan</v>
      </c>
      <c r="E262" t="str">
        <f t="shared" si="22"/>
        <v>10261</v>
      </c>
      <c r="F262">
        <f t="shared" si="24"/>
        <v>4</v>
      </c>
    </row>
    <row r="263" spans="1:6" hidden="1" x14ac:dyDescent="0.35">
      <c r="A263" t="s">
        <v>257</v>
      </c>
      <c r="B263" t="str">
        <f t="shared" si="20"/>
        <v>Manage cost of supply (10262)</v>
      </c>
      <c r="C263" t="str">
        <f t="shared" si="23"/>
        <v>4.1.5.11</v>
      </c>
      <c r="D263" t="str">
        <f t="shared" si="21"/>
        <v>Manage cost of supply</v>
      </c>
      <c r="E263" t="str">
        <f t="shared" si="22"/>
        <v>10262</v>
      </c>
      <c r="F263">
        <f t="shared" si="24"/>
        <v>4</v>
      </c>
    </row>
    <row r="264" spans="1:6" hidden="1" x14ac:dyDescent="0.35">
      <c r="A264" t="s">
        <v>258</v>
      </c>
      <c r="B264" t="str">
        <f t="shared" si="20"/>
        <v>Manage capacity utilization (10263)</v>
      </c>
      <c r="C264" t="str">
        <f t="shared" si="23"/>
        <v>4.1.5.12</v>
      </c>
      <c r="D264" t="str">
        <f t="shared" si="21"/>
        <v>Manage capacity utilization</v>
      </c>
      <c r="E264" t="str">
        <f t="shared" si="22"/>
        <v>10263</v>
      </c>
      <c r="F264">
        <f t="shared" si="24"/>
        <v>4</v>
      </c>
    </row>
    <row r="265" spans="1:6" hidden="1" x14ac:dyDescent="0.35">
      <c r="A265" t="s">
        <v>259</v>
      </c>
      <c r="B265" t="str">
        <f t="shared" si="20"/>
        <v>Establish distribution planning constraints  (10226)</v>
      </c>
      <c r="C265" t="str">
        <f t="shared" si="23"/>
        <v>4.1.6</v>
      </c>
      <c r="D265" t="str">
        <f t="shared" si="21"/>
        <v xml:space="preserve">Establish distribution planning constraints </v>
      </c>
      <c r="E265" t="str">
        <f t="shared" si="22"/>
        <v>10226</v>
      </c>
      <c r="F265">
        <f t="shared" si="24"/>
        <v>3</v>
      </c>
    </row>
    <row r="266" spans="1:6" hidden="1" x14ac:dyDescent="0.35">
      <c r="A266" t="s">
        <v>260</v>
      </c>
      <c r="B266" t="str">
        <f t="shared" si="20"/>
        <v>Establish distribution center layout constraints (10267)</v>
      </c>
      <c r="C266" t="str">
        <f t="shared" si="23"/>
        <v>4.1.6.1</v>
      </c>
      <c r="D266" t="str">
        <f t="shared" si="21"/>
        <v>Establish distribution center layout constraints</v>
      </c>
      <c r="E266" t="str">
        <f t="shared" si="22"/>
        <v>10267</v>
      </c>
      <c r="F266">
        <f t="shared" si="24"/>
        <v>4</v>
      </c>
    </row>
    <row r="267" spans="1:6" hidden="1" x14ac:dyDescent="0.35">
      <c r="A267" t="s">
        <v>261</v>
      </c>
      <c r="B267" t="str">
        <f t="shared" si="20"/>
        <v>Establish inventory management constraints (10268)</v>
      </c>
      <c r="C267" t="str">
        <f t="shared" si="23"/>
        <v>4.1.6.2</v>
      </c>
      <c r="D267" t="str">
        <f t="shared" si="21"/>
        <v>Establish inventory management constraints</v>
      </c>
      <c r="E267" t="str">
        <f t="shared" si="22"/>
        <v>10268</v>
      </c>
      <c r="F267">
        <f t="shared" si="24"/>
        <v>4</v>
      </c>
    </row>
    <row r="268" spans="1:6" hidden="1" x14ac:dyDescent="0.35">
      <c r="A268" t="s">
        <v>262</v>
      </c>
      <c r="B268" t="str">
        <f t="shared" si="20"/>
        <v>Establish transportation management constraints (10269)</v>
      </c>
      <c r="C268" t="str">
        <f t="shared" si="23"/>
        <v>4.1.6.3</v>
      </c>
      <c r="D268" t="str">
        <f t="shared" si="21"/>
        <v>Establish transportation management constraints</v>
      </c>
      <c r="E268" t="str">
        <f t="shared" si="22"/>
        <v>10269</v>
      </c>
      <c r="F268">
        <f t="shared" si="24"/>
        <v>4</v>
      </c>
    </row>
    <row r="269" spans="1:6" hidden="1" x14ac:dyDescent="0.35">
      <c r="A269" t="s">
        <v>263</v>
      </c>
      <c r="B269" t="str">
        <f t="shared" si="20"/>
        <v>Review distribution planning policies (10227)</v>
      </c>
      <c r="C269" t="str">
        <f t="shared" si="23"/>
        <v>4.1.7</v>
      </c>
      <c r="D269" t="str">
        <f t="shared" si="21"/>
        <v>Review distribution planning policies</v>
      </c>
      <c r="E269" t="str">
        <f t="shared" si="22"/>
        <v>10227</v>
      </c>
      <c r="F269">
        <f t="shared" si="24"/>
        <v>3</v>
      </c>
    </row>
    <row r="270" spans="1:6" hidden="1" x14ac:dyDescent="0.35">
      <c r="A270" t="s">
        <v>264</v>
      </c>
      <c r="B270" t="str">
        <f t="shared" si="20"/>
        <v>Review distribution network (10264)</v>
      </c>
      <c r="C270" t="str">
        <f t="shared" si="23"/>
        <v>4.1.7.1</v>
      </c>
      <c r="D270" t="str">
        <f t="shared" si="21"/>
        <v>Review distribution network</v>
      </c>
      <c r="E270" t="str">
        <f t="shared" si="22"/>
        <v>10264</v>
      </c>
      <c r="F270">
        <f t="shared" si="24"/>
        <v>4</v>
      </c>
    </row>
    <row r="271" spans="1:6" hidden="1" x14ac:dyDescent="0.35">
      <c r="A271" t="s">
        <v>265</v>
      </c>
      <c r="B271" t="str">
        <f t="shared" si="20"/>
        <v>Establish sourcing relationships  (10265)</v>
      </c>
      <c r="C271" t="str">
        <f t="shared" si="23"/>
        <v>4.1.7.2</v>
      </c>
      <c r="D271" t="str">
        <f t="shared" si="21"/>
        <v xml:space="preserve">Establish sourcing relationships </v>
      </c>
      <c r="E271" t="str">
        <f t="shared" si="22"/>
        <v>10265</v>
      </c>
      <c r="F271">
        <f t="shared" si="24"/>
        <v>4</v>
      </c>
    </row>
    <row r="272" spans="1:6" hidden="1" x14ac:dyDescent="0.35">
      <c r="A272" t="s">
        <v>266</v>
      </c>
      <c r="B272" t="str">
        <f t="shared" si="20"/>
        <v>Establish dynamic deployment policies (10266)</v>
      </c>
      <c r="C272" t="str">
        <f t="shared" si="23"/>
        <v>4.1.7.3</v>
      </c>
      <c r="D272" t="str">
        <f t="shared" si="21"/>
        <v>Establish dynamic deployment policies</v>
      </c>
      <c r="E272" t="str">
        <f t="shared" si="22"/>
        <v>10266</v>
      </c>
      <c r="F272">
        <f t="shared" si="24"/>
        <v>4</v>
      </c>
    </row>
    <row r="273" spans="1:6" hidden="1" x14ac:dyDescent="0.35">
      <c r="A273" t="s">
        <v>267</v>
      </c>
      <c r="B273" t="str">
        <f t="shared" si="20"/>
        <v>Assess distribution planning performance  (10228)</v>
      </c>
      <c r="C273" t="str">
        <f t="shared" si="23"/>
        <v>4.1.8</v>
      </c>
      <c r="D273" t="str">
        <f t="shared" si="21"/>
        <v xml:space="preserve">Assess distribution planning performance </v>
      </c>
      <c r="E273" t="str">
        <f t="shared" si="22"/>
        <v>10228</v>
      </c>
      <c r="F273">
        <f t="shared" si="24"/>
        <v>3</v>
      </c>
    </row>
    <row r="274" spans="1:6" hidden="1" x14ac:dyDescent="0.35">
      <c r="A274" t="s">
        <v>268</v>
      </c>
      <c r="B274" t="str">
        <f t="shared" si="20"/>
        <v>Establish appropriate performance indicators (metrics) (10270)</v>
      </c>
      <c r="C274" t="str">
        <f t="shared" si="23"/>
        <v>4.1.8.1</v>
      </c>
      <c r="D274" t="str">
        <f t="shared" si="21"/>
        <v>Establish appropriate performance indicators</v>
      </c>
      <c r="E274" t="str">
        <f t="shared" si="22"/>
        <v>metri</v>
      </c>
      <c r="F274">
        <f t="shared" si="24"/>
        <v>4</v>
      </c>
    </row>
    <row r="275" spans="1:6" hidden="1" x14ac:dyDescent="0.35">
      <c r="A275" t="s">
        <v>269</v>
      </c>
      <c r="B275" t="str">
        <f t="shared" si="20"/>
        <v>Establish monitoring frequency  (10271)</v>
      </c>
      <c r="C275" t="str">
        <f t="shared" si="23"/>
        <v>4.1.8.2</v>
      </c>
      <c r="D275" t="str">
        <f t="shared" si="21"/>
        <v xml:space="preserve">Establish monitoring frequency </v>
      </c>
      <c r="E275" t="str">
        <f t="shared" si="22"/>
        <v>10271</v>
      </c>
      <c r="F275">
        <f t="shared" si="24"/>
        <v>4</v>
      </c>
    </row>
    <row r="276" spans="1:6" hidden="1" x14ac:dyDescent="0.35">
      <c r="A276" t="s">
        <v>270</v>
      </c>
      <c r="B276" t="str">
        <f t="shared" si="20"/>
        <v>Calculate performance measures  (10272)</v>
      </c>
      <c r="C276" t="str">
        <f t="shared" si="23"/>
        <v>4.1.8.3</v>
      </c>
      <c r="D276" t="str">
        <f t="shared" si="21"/>
        <v xml:space="preserve">Calculate performance measures </v>
      </c>
      <c r="E276" t="str">
        <f t="shared" si="22"/>
        <v>10272</v>
      </c>
      <c r="F276">
        <f t="shared" si="24"/>
        <v>4</v>
      </c>
    </row>
    <row r="277" spans="1:6" hidden="1" x14ac:dyDescent="0.35">
      <c r="A277" t="s">
        <v>271</v>
      </c>
      <c r="B277" t="str">
        <f t="shared" si="20"/>
        <v>Identify performance trends (10273)</v>
      </c>
      <c r="C277" t="str">
        <f t="shared" si="23"/>
        <v>4.1.8.4</v>
      </c>
      <c r="D277" t="str">
        <f t="shared" si="21"/>
        <v>Identify performance trends</v>
      </c>
      <c r="E277" t="str">
        <f t="shared" si="22"/>
        <v>10273</v>
      </c>
      <c r="F277">
        <f t="shared" si="24"/>
        <v>4</v>
      </c>
    </row>
    <row r="278" spans="1:6" hidden="1" x14ac:dyDescent="0.35">
      <c r="A278" t="s">
        <v>272</v>
      </c>
      <c r="B278" t="str">
        <f t="shared" si="20"/>
        <v>Analyze performance benchmark gaps  (10274)</v>
      </c>
      <c r="C278" t="str">
        <f t="shared" si="23"/>
        <v>4.1.8.5</v>
      </c>
      <c r="D278" t="str">
        <f t="shared" si="21"/>
        <v xml:space="preserve">Analyze performance benchmark gaps </v>
      </c>
      <c r="E278" t="str">
        <f t="shared" si="22"/>
        <v>10274</v>
      </c>
      <c r="F278">
        <f t="shared" si="24"/>
        <v>4</v>
      </c>
    </row>
    <row r="279" spans="1:6" hidden="1" x14ac:dyDescent="0.35">
      <c r="A279" t="s">
        <v>273</v>
      </c>
      <c r="B279" t="str">
        <f t="shared" si="20"/>
        <v>Prepare appropriate reports (10275)</v>
      </c>
      <c r="C279" t="str">
        <f t="shared" si="23"/>
        <v>4.1.8.6</v>
      </c>
      <c r="D279" t="str">
        <f t="shared" si="21"/>
        <v>Prepare appropriate reports</v>
      </c>
      <c r="E279" t="str">
        <f t="shared" si="22"/>
        <v>10275</v>
      </c>
      <c r="F279">
        <f t="shared" si="24"/>
        <v>4</v>
      </c>
    </row>
    <row r="280" spans="1:6" hidden="1" x14ac:dyDescent="0.35">
      <c r="A280" t="s">
        <v>274</v>
      </c>
      <c r="B280" t="str">
        <f t="shared" si="20"/>
        <v>Develop performance improvement plan (10276)</v>
      </c>
      <c r="C280" t="str">
        <f t="shared" si="23"/>
        <v>4.1.8.7</v>
      </c>
      <c r="D280" t="str">
        <f t="shared" si="21"/>
        <v>Develop performance improvement plan</v>
      </c>
      <c r="E280" t="str">
        <f t="shared" si="22"/>
        <v>10276</v>
      </c>
      <c r="F280">
        <f t="shared" si="24"/>
        <v>4</v>
      </c>
    </row>
    <row r="281" spans="1:6" hidden="1" x14ac:dyDescent="0.35">
      <c r="A281" t="s">
        <v>275</v>
      </c>
      <c r="B281" t="str">
        <f t="shared" si="20"/>
        <v>Develop quality standards and procedures  (10368)</v>
      </c>
      <c r="C281" t="str">
        <f t="shared" si="23"/>
        <v>4.1.9</v>
      </c>
      <c r="D281" t="str">
        <f t="shared" si="21"/>
        <v xml:space="preserve">Develop quality standards and procedures </v>
      </c>
      <c r="E281" t="str">
        <f t="shared" si="22"/>
        <v>10368</v>
      </c>
      <c r="F281">
        <f t="shared" si="24"/>
        <v>3</v>
      </c>
    </row>
    <row r="282" spans="1:6" hidden="1" x14ac:dyDescent="0.35">
      <c r="A282" t="s">
        <v>276</v>
      </c>
      <c r="B282" t="str">
        <f t="shared" si="20"/>
        <v>Establish quality targets (10371)</v>
      </c>
      <c r="C282" t="str">
        <f t="shared" si="23"/>
        <v>4.1.9.1</v>
      </c>
      <c r="D282" t="str">
        <f t="shared" si="21"/>
        <v>Establish quality targets</v>
      </c>
      <c r="E282" t="str">
        <f t="shared" si="22"/>
        <v>10371</v>
      </c>
      <c r="F282">
        <f t="shared" si="24"/>
        <v>4</v>
      </c>
    </row>
    <row r="283" spans="1:6" hidden="1" x14ac:dyDescent="0.35">
      <c r="A283" t="s">
        <v>277</v>
      </c>
      <c r="B283" t="str">
        <f t="shared" si="20"/>
        <v>Develop standard testing procedures  (10372)</v>
      </c>
      <c r="C283" t="str">
        <f t="shared" si="23"/>
        <v>4.1.9.2</v>
      </c>
      <c r="D283" t="str">
        <f t="shared" si="21"/>
        <v xml:space="preserve">Develop standard testing procedures </v>
      </c>
      <c r="E283" t="str">
        <f t="shared" si="22"/>
        <v>10372</v>
      </c>
      <c r="F283">
        <f t="shared" si="24"/>
        <v>4</v>
      </c>
    </row>
    <row r="284" spans="1:6" hidden="1" x14ac:dyDescent="0.35">
      <c r="A284" t="s">
        <v>278</v>
      </c>
      <c r="B284" t="str">
        <f t="shared" si="20"/>
        <v>Communicate quality specifications  (10373)</v>
      </c>
      <c r="C284" t="str">
        <f t="shared" si="23"/>
        <v>4.1.9.3</v>
      </c>
      <c r="D284" t="str">
        <f t="shared" si="21"/>
        <v xml:space="preserve">Communicate quality specifications </v>
      </c>
      <c r="E284" t="str">
        <f t="shared" si="22"/>
        <v>10373</v>
      </c>
      <c r="F284">
        <f t="shared" si="24"/>
        <v>4</v>
      </c>
    </row>
    <row r="285" spans="1:6" x14ac:dyDescent="0.35">
      <c r="A285" t="s">
        <v>279</v>
      </c>
      <c r="B285" t="str">
        <f t="shared" si="20"/>
        <v>Procure materials and services (10216)</v>
      </c>
      <c r="C285" t="str">
        <f t="shared" si="23"/>
        <v>4.2</v>
      </c>
      <c r="D285" t="str">
        <f t="shared" si="21"/>
        <v>Procure materials and services</v>
      </c>
      <c r="E285" t="str">
        <f t="shared" si="22"/>
        <v>10216</v>
      </c>
      <c r="F285">
        <f t="shared" si="24"/>
        <v>2</v>
      </c>
    </row>
    <row r="286" spans="1:6" hidden="1" x14ac:dyDescent="0.35">
      <c r="A286" t="s">
        <v>280</v>
      </c>
      <c r="B286" t="str">
        <f t="shared" si="20"/>
        <v>Develop sourcing strategies (10277)</v>
      </c>
      <c r="C286" t="str">
        <f t="shared" si="23"/>
        <v>4.2.1</v>
      </c>
      <c r="D286" t="str">
        <f t="shared" si="21"/>
        <v>Develop sourcing strategies</v>
      </c>
      <c r="E286" t="str">
        <f t="shared" si="22"/>
        <v>10277</v>
      </c>
      <c r="F286">
        <f t="shared" si="24"/>
        <v>3</v>
      </c>
    </row>
    <row r="287" spans="1:6" hidden="1" x14ac:dyDescent="0.35">
      <c r="A287" t="s">
        <v>281</v>
      </c>
      <c r="B287" t="str">
        <f t="shared" si="20"/>
        <v>Develop procurement plan (10281)</v>
      </c>
      <c r="C287" t="str">
        <f t="shared" si="23"/>
        <v>4.2.1.1</v>
      </c>
      <c r="D287" t="str">
        <f t="shared" si="21"/>
        <v>Develop procurement plan</v>
      </c>
      <c r="E287" t="str">
        <f t="shared" si="22"/>
        <v>10281</v>
      </c>
      <c r="F287">
        <f t="shared" si="24"/>
        <v>4</v>
      </c>
    </row>
    <row r="288" spans="1:6" hidden="1" x14ac:dyDescent="0.35">
      <c r="A288" t="s">
        <v>282</v>
      </c>
      <c r="B288" t="str">
        <f t="shared" si="20"/>
        <v>Clarify purchasing requirements  (10282)</v>
      </c>
      <c r="C288" t="str">
        <f t="shared" si="23"/>
        <v>4.2.1.2</v>
      </c>
      <c r="D288" t="str">
        <f t="shared" si="21"/>
        <v xml:space="preserve">Clarify purchasing requirements </v>
      </c>
      <c r="E288" t="str">
        <f t="shared" si="22"/>
        <v>10282</v>
      </c>
      <c r="F288">
        <f t="shared" si="24"/>
        <v>4</v>
      </c>
    </row>
    <row r="289" spans="1:6" hidden="1" x14ac:dyDescent="0.35">
      <c r="A289" t="s">
        <v>283</v>
      </c>
      <c r="B289" t="str">
        <f t="shared" si="20"/>
        <v>Develop inventory strategy (10283)</v>
      </c>
      <c r="C289" t="str">
        <f t="shared" si="23"/>
        <v>4.2.1.3</v>
      </c>
      <c r="D289" t="str">
        <f t="shared" si="21"/>
        <v>Develop inventory strategy</v>
      </c>
      <c r="E289" t="str">
        <f t="shared" si="22"/>
        <v>10283</v>
      </c>
      <c r="F289">
        <f t="shared" si="24"/>
        <v>4</v>
      </c>
    </row>
    <row r="290" spans="1:6" hidden="1" x14ac:dyDescent="0.35">
      <c r="A290" t="s">
        <v>284</v>
      </c>
      <c r="B290" t="str">
        <f t="shared" si="20"/>
        <v>Match needs to supply capabilities  (10284)</v>
      </c>
      <c r="C290" t="str">
        <f t="shared" si="23"/>
        <v>4.2.1.4</v>
      </c>
      <c r="D290" t="str">
        <f t="shared" si="21"/>
        <v xml:space="preserve">Match needs to supply capabilities </v>
      </c>
      <c r="E290" t="str">
        <f t="shared" si="22"/>
        <v>10284</v>
      </c>
      <c r="F290">
        <f t="shared" si="24"/>
        <v>4</v>
      </c>
    </row>
    <row r="291" spans="1:6" hidden="1" x14ac:dyDescent="0.35">
      <c r="A291" t="s">
        <v>1196</v>
      </c>
      <c r="B291" t="str">
        <f t="shared" si="20"/>
        <v>Analyze organization's spend profile  (10285)</v>
      </c>
      <c r="C291" t="str">
        <f t="shared" si="23"/>
        <v>4.2.1.5</v>
      </c>
      <c r="D291" t="str">
        <f t="shared" si="21"/>
        <v xml:space="preserve">Analyze organization's spend profile </v>
      </c>
      <c r="E291" t="str">
        <f t="shared" si="22"/>
        <v>10285</v>
      </c>
      <c r="F291">
        <f t="shared" si="24"/>
        <v>4</v>
      </c>
    </row>
    <row r="292" spans="1:6" hidden="1" x14ac:dyDescent="0.35">
      <c r="A292" t="s">
        <v>285</v>
      </c>
      <c r="B292" t="str">
        <f t="shared" si="20"/>
        <v>Seek opportunities to improve efficiency and value (10286)</v>
      </c>
      <c r="C292" t="str">
        <f t="shared" si="23"/>
        <v>4.2.1.6</v>
      </c>
      <c r="D292" t="str">
        <f t="shared" si="21"/>
        <v>Seek opportunities to improve efficiency and value</v>
      </c>
      <c r="E292" t="str">
        <f t="shared" si="22"/>
        <v>10286</v>
      </c>
      <c r="F292">
        <f t="shared" si="24"/>
        <v>4</v>
      </c>
    </row>
    <row r="293" spans="1:6" hidden="1" x14ac:dyDescent="0.35">
      <c r="A293" t="s">
        <v>286</v>
      </c>
      <c r="B293" t="str">
        <f t="shared" si="20"/>
        <v>Collaborate with suppliers to identify sourcing opportunities (10287)</v>
      </c>
      <c r="C293" t="str">
        <f t="shared" si="23"/>
        <v>4.2.1.7</v>
      </c>
      <c r="D293" t="str">
        <f t="shared" si="21"/>
        <v>Collaborate with suppliers to identify sourcing opportunities</v>
      </c>
      <c r="E293" t="str">
        <f t="shared" si="22"/>
        <v>10287</v>
      </c>
      <c r="F293">
        <f t="shared" si="24"/>
        <v>4</v>
      </c>
    </row>
    <row r="294" spans="1:6" hidden="1" x14ac:dyDescent="0.35">
      <c r="A294" t="s">
        <v>287</v>
      </c>
      <c r="B294" t="str">
        <f t="shared" si="20"/>
        <v>Select suppliers and develop/maintain contracts  (10278)</v>
      </c>
      <c r="C294" t="str">
        <f t="shared" si="23"/>
        <v>4.2.2</v>
      </c>
      <c r="D294" t="str">
        <f t="shared" si="21"/>
        <v xml:space="preserve">Select suppliers and develop/maintain contracts </v>
      </c>
      <c r="E294" t="str">
        <f t="shared" si="22"/>
        <v>10278</v>
      </c>
      <c r="F294">
        <f t="shared" si="24"/>
        <v>3</v>
      </c>
    </row>
    <row r="295" spans="1:6" hidden="1" x14ac:dyDescent="0.35">
      <c r="A295" t="s">
        <v>288</v>
      </c>
      <c r="B295" t="str">
        <f t="shared" si="20"/>
        <v>Select suppliers (10288)</v>
      </c>
      <c r="C295" t="str">
        <f t="shared" si="23"/>
        <v>4.2.2.1</v>
      </c>
      <c r="D295" t="str">
        <f t="shared" si="21"/>
        <v>Select suppliers</v>
      </c>
      <c r="E295" t="str">
        <f t="shared" si="22"/>
        <v>10288</v>
      </c>
      <c r="F295">
        <f t="shared" si="24"/>
        <v>4</v>
      </c>
    </row>
    <row r="296" spans="1:6" hidden="1" x14ac:dyDescent="0.35">
      <c r="A296" t="s">
        <v>289</v>
      </c>
      <c r="B296" t="str">
        <f t="shared" si="20"/>
        <v>Certify and validate suppliers (10289)</v>
      </c>
      <c r="C296" t="str">
        <f t="shared" si="23"/>
        <v>4.2.2.2</v>
      </c>
      <c r="D296" t="str">
        <f t="shared" si="21"/>
        <v>Certify and validate suppliers</v>
      </c>
      <c r="E296" t="str">
        <f t="shared" si="22"/>
        <v>10289</v>
      </c>
      <c r="F296">
        <f t="shared" si="24"/>
        <v>4</v>
      </c>
    </row>
    <row r="297" spans="1:6" hidden="1" x14ac:dyDescent="0.35">
      <c r="A297" t="s">
        <v>290</v>
      </c>
      <c r="B297" t="str">
        <f t="shared" si="20"/>
        <v>Negotiate and establish contracts  (10290)</v>
      </c>
      <c r="C297" t="str">
        <f t="shared" si="23"/>
        <v>4.2.2.3</v>
      </c>
      <c r="D297" t="str">
        <f t="shared" si="21"/>
        <v xml:space="preserve">Negotiate and establish contracts </v>
      </c>
      <c r="E297" t="str">
        <f t="shared" si="22"/>
        <v>10290</v>
      </c>
      <c r="F297">
        <f t="shared" si="24"/>
        <v>4</v>
      </c>
    </row>
    <row r="298" spans="1:6" hidden="1" x14ac:dyDescent="0.35">
      <c r="A298" t="s">
        <v>291</v>
      </c>
      <c r="B298" t="str">
        <f t="shared" ref="B298:B361" si="25">RIGHT(A298,LEN(A298)-FIND(" ",A298))</f>
        <v>Manage contracts (10291)</v>
      </c>
      <c r="C298" t="str">
        <f t="shared" si="23"/>
        <v>4.2.2.4</v>
      </c>
      <c r="D298" t="str">
        <f t="shared" si="21"/>
        <v>Manage contracts</v>
      </c>
      <c r="E298" t="str">
        <f t="shared" si="22"/>
        <v>10291</v>
      </c>
      <c r="F298">
        <f t="shared" si="24"/>
        <v>4</v>
      </c>
    </row>
    <row r="299" spans="1:6" hidden="1" x14ac:dyDescent="0.35">
      <c r="A299" t="s">
        <v>292</v>
      </c>
      <c r="B299" t="str">
        <f t="shared" si="25"/>
        <v>Order materials and services (10279)</v>
      </c>
      <c r="C299" t="str">
        <f t="shared" si="23"/>
        <v>4.2.3</v>
      </c>
      <c r="D299" t="str">
        <f t="shared" si="21"/>
        <v>Order materials and services</v>
      </c>
      <c r="E299" t="str">
        <f t="shared" si="22"/>
        <v>10279</v>
      </c>
      <c r="F299">
        <f t="shared" si="24"/>
        <v>3</v>
      </c>
    </row>
    <row r="300" spans="1:6" hidden="1" x14ac:dyDescent="0.35">
      <c r="A300" t="s">
        <v>293</v>
      </c>
      <c r="B300" t="str">
        <f t="shared" si="25"/>
        <v>Process/Review requisitions (10292)</v>
      </c>
      <c r="C300" t="str">
        <f t="shared" si="23"/>
        <v>4.2.3.1</v>
      </c>
      <c r="D300" t="str">
        <f t="shared" si="21"/>
        <v>Process/Review requisitions</v>
      </c>
      <c r="E300" t="str">
        <f t="shared" si="22"/>
        <v>10292</v>
      </c>
      <c r="F300">
        <f t="shared" si="24"/>
        <v>4</v>
      </c>
    </row>
    <row r="301" spans="1:6" hidden="1" x14ac:dyDescent="0.35">
      <c r="A301" t="s">
        <v>294</v>
      </c>
      <c r="B301" t="str">
        <f t="shared" si="25"/>
        <v>Approve requisitions (10293)</v>
      </c>
      <c r="C301" t="str">
        <f t="shared" si="23"/>
        <v>4.2.3.2</v>
      </c>
      <c r="D301" t="str">
        <f t="shared" si="21"/>
        <v>Approve requisitions</v>
      </c>
      <c r="E301" t="str">
        <f t="shared" si="22"/>
        <v>10293</v>
      </c>
      <c r="F301">
        <f t="shared" si="24"/>
        <v>4</v>
      </c>
    </row>
    <row r="302" spans="1:6" hidden="1" x14ac:dyDescent="0.35">
      <c r="A302" t="s">
        <v>295</v>
      </c>
      <c r="B302" t="str">
        <f t="shared" si="25"/>
        <v>Solicit/Track vendor quotes (10294)</v>
      </c>
      <c r="C302" t="str">
        <f t="shared" si="23"/>
        <v>4.2.3.3</v>
      </c>
      <c r="D302" t="str">
        <f t="shared" si="21"/>
        <v>Solicit/Track vendor quotes</v>
      </c>
      <c r="E302" t="str">
        <f t="shared" si="22"/>
        <v>10294</v>
      </c>
      <c r="F302">
        <f t="shared" si="24"/>
        <v>4</v>
      </c>
    </row>
    <row r="303" spans="1:6" hidden="1" x14ac:dyDescent="0.35">
      <c r="A303" t="s">
        <v>296</v>
      </c>
      <c r="B303" t="str">
        <f t="shared" si="25"/>
        <v>Create/Distribute purchase orders  (10295)</v>
      </c>
      <c r="C303" t="str">
        <f t="shared" si="23"/>
        <v>4.2.3.4</v>
      </c>
      <c r="D303" t="str">
        <f t="shared" si="21"/>
        <v xml:space="preserve">Create/Distribute purchase orders </v>
      </c>
      <c r="E303" t="str">
        <f t="shared" si="22"/>
        <v>10295</v>
      </c>
      <c r="F303">
        <f t="shared" si="24"/>
        <v>4</v>
      </c>
    </row>
    <row r="304" spans="1:6" hidden="1" x14ac:dyDescent="0.35">
      <c r="A304" t="s">
        <v>297</v>
      </c>
      <c r="B304" t="str">
        <f t="shared" si="25"/>
        <v>Expedite orders and satisfy inquiries  (10296)</v>
      </c>
      <c r="C304" t="str">
        <f t="shared" si="23"/>
        <v>4.2.3.5</v>
      </c>
      <c r="D304" t="str">
        <f t="shared" si="21"/>
        <v xml:space="preserve">Expedite orders and satisfy inquiries </v>
      </c>
      <c r="E304" t="str">
        <f t="shared" si="22"/>
        <v>10296</v>
      </c>
      <c r="F304">
        <f t="shared" si="24"/>
        <v>4</v>
      </c>
    </row>
    <row r="305" spans="1:6" hidden="1" x14ac:dyDescent="0.35">
      <c r="A305" t="s">
        <v>298</v>
      </c>
      <c r="B305" t="str">
        <f t="shared" si="25"/>
        <v>Record receipt of goods (10297)</v>
      </c>
      <c r="C305" t="str">
        <f t="shared" si="23"/>
        <v>4.2.3.6</v>
      </c>
      <c r="D305" t="str">
        <f t="shared" si="21"/>
        <v>Record receipt of goods</v>
      </c>
      <c r="E305" t="str">
        <f t="shared" si="22"/>
        <v>10297</v>
      </c>
      <c r="F305">
        <f t="shared" si="24"/>
        <v>4</v>
      </c>
    </row>
    <row r="306" spans="1:6" hidden="1" x14ac:dyDescent="0.35">
      <c r="A306" t="s">
        <v>299</v>
      </c>
      <c r="B306" t="str">
        <f t="shared" si="25"/>
        <v>Research/Resolve exceptions (10298)</v>
      </c>
      <c r="C306" t="str">
        <f t="shared" si="23"/>
        <v>4.2.3.7</v>
      </c>
      <c r="D306" t="str">
        <f t="shared" si="21"/>
        <v>Research/Resolve exceptions</v>
      </c>
      <c r="E306" t="str">
        <f t="shared" si="22"/>
        <v>10298</v>
      </c>
      <c r="F306">
        <f t="shared" si="24"/>
        <v>4</v>
      </c>
    </row>
    <row r="307" spans="1:6" hidden="1" x14ac:dyDescent="0.35">
      <c r="A307" t="s">
        <v>300</v>
      </c>
      <c r="B307" t="str">
        <f t="shared" si="25"/>
        <v>Manage suppliers (10280)</v>
      </c>
      <c r="C307" t="str">
        <f t="shared" si="23"/>
        <v>4.2.4</v>
      </c>
      <c r="D307" t="str">
        <f t="shared" si="21"/>
        <v>Manage suppliers</v>
      </c>
      <c r="E307" t="str">
        <f t="shared" si="22"/>
        <v>10280</v>
      </c>
      <c r="F307">
        <f t="shared" si="24"/>
        <v>3</v>
      </c>
    </row>
    <row r="308" spans="1:6" hidden="1" x14ac:dyDescent="0.35">
      <c r="A308" t="s">
        <v>301</v>
      </c>
      <c r="B308" t="str">
        <f t="shared" si="25"/>
        <v>Monitor/Manage supplier information  (10299)</v>
      </c>
      <c r="C308" t="str">
        <f t="shared" si="23"/>
        <v>4.2.4.1</v>
      </c>
      <c r="D308" t="str">
        <f t="shared" si="21"/>
        <v xml:space="preserve">Monitor/Manage supplier information </v>
      </c>
      <c r="E308" t="str">
        <f t="shared" si="22"/>
        <v>10299</v>
      </c>
      <c r="F308">
        <f t="shared" si="24"/>
        <v>4</v>
      </c>
    </row>
    <row r="309" spans="1:6" hidden="1" x14ac:dyDescent="0.35">
      <c r="A309" t="s">
        <v>302</v>
      </c>
      <c r="B309" t="str">
        <f t="shared" si="25"/>
        <v>Prepare/Analyze procurement and vendor performance (10300)</v>
      </c>
      <c r="C309" t="str">
        <f t="shared" si="23"/>
        <v>4.2.4.2</v>
      </c>
      <c r="D309" t="str">
        <f t="shared" si="21"/>
        <v>Prepare/Analyze procurement and vendor performance</v>
      </c>
      <c r="E309" t="str">
        <f t="shared" si="22"/>
        <v>10300</v>
      </c>
      <c r="F309">
        <f t="shared" si="24"/>
        <v>4</v>
      </c>
    </row>
    <row r="310" spans="1:6" hidden="1" x14ac:dyDescent="0.35">
      <c r="A310" t="s">
        <v>303</v>
      </c>
      <c r="B310" t="str">
        <f t="shared" si="25"/>
        <v>Support inventory and production processes (10301)</v>
      </c>
      <c r="C310" t="str">
        <f t="shared" si="23"/>
        <v>4.2.4.3</v>
      </c>
      <c r="D310" t="str">
        <f t="shared" si="21"/>
        <v>Support inventory and production processes</v>
      </c>
      <c r="E310" t="str">
        <f t="shared" si="22"/>
        <v>10301</v>
      </c>
      <c r="F310">
        <f t="shared" si="24"/>
        <v>4</v>
      </c>
    </row>
    <row r="311" spans="1:6" hidden="1" x14ac:dyDescent="0.35">
      <c r="A311" t="s">
        <v>304</v>
      </c>
      <c r="B311" t="str">
        <f t="shared" si="25"/>
        <v>Monitor quality of product delivered  (10302)</v>
      </c>
      <c r="C311" t="str">
        <f t="shared" si="23"/>
        <v>4.2.4.4</v>
      </c>
      <c r="D311" t="str">
        <f t="shared" si="21"/>
        <v xml:space="preserve">Monitor quality of product delivered </v>
      </c>
      <c r="E311" t="str">
        <f t="shared" si="22"/>
        <v>10302</v>
      </c>
      <c r="F311">
        <f t="shared" si="24"/>
        <v>4</v>
      </c>
    </row>
    <row r="312" spans="1:6" x14ac:dyDescent="0.35">
      <c r="A312" t="s">
        <v>305</v>
      </c>
      <c r="B312" t="str">
        <f t="shared" si="25"/>
        <v>Produce/Manufacture/Deliver product (10217)</v>
      </c>
      <c r="C312" t="str">
        <f t="shared" si="23"/>
        <v>4.3</v>
      </c>
      <c r="D312" t="str">
        <f t="shared" si="21"/>
        <v>Produce/Manufacture/Deliver product</v>
      </c>
      <c r="E312" t="str">
        <f t="shared" si="22"/>
        <v>10217</v>
      </c>
      <c r="F312">
        <f t="shared" si="24"/>
        <v>2</v>
      </c>
    </row>
    <row r="313" spans="1:6" hidden="1" x14ac:dyDescent="0.35">
      <c r="A313" t="s">
        <v>306</v>
      </c>
      <c r="B313" t="str">
        <f t="shared" si="25"/>
        <v>Schedule production (10303)</v>
      </c>
      <c r="C313" t="str">
        <f t="shared" si="23"/>
        <v>4.3.1</v>
      </c>
      <c r="D313" t="str">
        <f t="shared" si="21"/>
        <v>Schedule production</v>
      </c>
      <c r="E313" t="str">
        <f t="shared" si="22"/>
        <v>10303</v>
      </c>
      <c r="F313">
        <f t="shared" si="24"/>
        <v>3</v>
      </c>
    </row>
    <row r="314" spans="1:6" hidden="1" x14ac:dyDescent="0.35">
      <c r="A314" t="s">
        <v>307</v>
      </c>
      <c r="B314" t="str">
        <f t="shared" si="25"/>
        <v>Generate line level plan (10306)</v>
      </c>
      <c r="C314" t="str">
        <f t="shared" si="23"/>
        <v>4.3.1.1</v>
      </c>
      <c r="D314" t="str">
        <f t="shared" si="21"/>
        <v>Generate line level plan</v>
      </c>
      <c r="E314" t="str">
        <f t="shared" si="22"/>
        <v>10306</v>
      </c>
      <c r="F314">
        <f t="shared" si="24"/>
        <v>4</v>
      </c>
    </row>
    <row r="315" spans="1:6" hidden="1" x14ac:dyDescent="0.35">
      <c r="A315" t="s">
        <v>308</v>
      </c>
      <c r="B315" t="str">
        <f t="shared" si="25"/>
        <v>Generate detailed schedule (10307)</v>
      </c>
      <c r="C315" t="str">
        <f t="shared" si="23"/>
        <v>4.3.1.2</v>
      </c>
      <c r="D315" t="str">
        <f t="shared" si="21"/>
        <v>Generate detailed schedule</v>
      </c>
      <c r="E315" t="str">
        <f t="shared" si="22"/>
        <v>10307</v>
      </c>
      <c r="F315">
        <f t="shared" si="24"/>
        <v>4</v>
      </c>
    </row>
    <row r="316" spans="1:6" hidden="1" x14ac:dyDescent="0.35">
      <c r="A316" t="s">
        <v>309</v>
      </c>
      <c r="B316" t="str">
        <f t="shared" si="25"/>
        <v>Schedule production orders and create lots (10308)</v>
      </c>
      <c r="C316" t="str">
        <f t="shared" si="23"/>
        <v>4.3.1.3</v>
      </c>
      <c r="D316" t="str">
        <f t="shared" si="21"/>
        <v>Schedule production orders and create lots</v>
      </c>
      <c r="E316" t="str">
        <f t="shared" si="22"/>
        <v>10308</v>
      </c>
      <c r="F316">
        <f t="shared" si="24"/>
        <v>4</v>
      </c>
    </row>
    <row r="317" spans="1:6" hidden="1" x14ac:dyDescent="0.35">
      <c r="A317" t="s">
        <v>310</v>
      </c>
      <c r="B317" t="str">
        <f t="shared" si="25"/>
        <v>Schedule preventive (planned) maintenance (preventive maintenance orders) (10315)</v>
      </c>
      <c r="C317" t="str">
        <f t="shared" si="23"/>
        <v>4.3.1.4</v>
      </c>
      <c r="D317" t="str">
        <f t="shared" si="21"/>
        <v>Schedule preventive</v>
      </c>
      <c r="E317" t="str">
        <f t="shared" si="22"/>
        <v>plann</v>
      </c>
      <c r="F317">
        <f t="shared" si="24"/>
        <v>4</v>
      </c>
    </row>
    <row r="318" spans="1:6" hidden="1" x14ac:dyDescent="0.35">
      <c r="A318" t="s">
        <v>311</v>
      </c>
      <c r="B318" t="str">
        <f t="shared" si="25"/>
        <v>Schedule requested (unplanned) maintenance (work order cycle)  (10316)</v>
      </c>
      <c r="C318" t="str">
        <f t="shared" si="23"/>
        <v>4.3.1.5</v>
      </c>
      <c r="D318" t="str">
        <f t="shared" si="21"/>
        <v>Schedule requested</v>
      </c>
      <c r="E318" t="str">
        <f t="shared" si="22"/>
        <v>unpla</v>
      </c>
      <c r="F318">
        <f t="shared" si="24"/>
        <v>4</v>
      </c>
    </row>
    <row r="319" spans="1:6" hidden="1" x14ac:dyDescent="0.35">
      <c r="A319" t="s">
        <v>312</v>
      </c>
      <c r="B319" t="str">
        <f t="shared" si="25"/>
        <v>Release production orders and create lots (10309)</v>
      </c>
      <c r="C319" t="str">
        <f t="shared" si="23"/>
        <v>4.3.1.6</v>
      </c>
      <c r="D319" t="str">
        <f t="shared" si="21"/>
        <v>Release production orders and create lots</v>
      </c>
      <c r="E319" t="str">
        <f t="shared" si="22"/>
        <v>10309</v>
      </c>
      <c r="F319">
        <f t="shared" si="24"/>
        <v>4</v>
      </c>
    </row>
    <row r="320" spans="1:6" hidden="1" x14ac:dyDescent="0.35">
      <c r="A320" t="s">
        <v>313</v>
      </c>
      <c r="B320" t="str">
        <f t="shared" si="25"/>
        <v>Produce product (10304)</v>
      </c>
      <c r="C320" t="str">
        <f t="shared" si="23"/>
        <v>4.3.2</v>
      </c>
      <c r="D320" t="str">
        <f t="shared" ref="D320:D383" si="26">LEFT(B320,FIND("(",B320)-2)</f>
        <v>Produce product</v>
      </c>
      <c r="E320" t="str">
        <f t="shared" ref="E320:E383" si="27">MID(B320,FIND("(",B320)+1,5)</f>
        <v>10304</v>
      </c>
      <c r="F320">
        <f t="shared" si="24"/>
        <v>3</v>
      </c>
    </row>
    <row r="321" spans="1:6" hidden="1" x14ac:dyDescent="0.35">
      <c r="A321" t="s">
        <v>314</v>
      </c>
      <c r="B321" t="str">
        <f t="shared" si="25"/>
        <v>Manage raw material inventory  (10310)</v>
      </c>
      <c r="C321" t="str">
        <f t="shared" si="23"/>
        <v>4.3.2.1</v>
      </c>
      <c r="D321" t="str">
        <f t="shared" si="26"/>
        <v xml:space="preserve">Manage raw material inventory </v>
      </c>
      <c r="E321" t="str">
        <f t="shared" si="27"/>
        <v>10310</v>
      </c>
      <c r="F321">
        <f t="shared" si="24"/>
        <v>4</v>
      </c>
    </row>
    <row r="322" spans="1:6" hidden="1" x14ac:dyDescent="0.35">
      <c r="A322" t="s">
        <v>315</v>
      </c>
      <c r="B322" t="str">
        <f t="shared" si="25"/>
        <v>Execute detailed line schedule (10311)</v>
      </c>
      <c r="C322" t="str">
        <f t="shared" si="23"/>
        <v>4.3.2.2</v>
      </c>
      <c r="D322" t="str">
        <f t="shared" si="26"/>
        <v>Execute detailed line schedule</v>
      </c>
      <c r="E322" t="str">
        <f t="shared" si="27"/>
        <v>10311</v>
      </c>
      <c r="F322">
        <f t="shared" si="24"/>
        <v>4</v>
      </c>
    </row>
    <row r="323" spans="1:6" hidden="1" x14ac:dyDescent="0.35">
      <c r="A323" t="s">
        <v>316</v>
      </c>
      <c r="B323" t="str">
        <f t="shared" si="25"/>
        <v>Report maintenance issues (10319)</v>
      </c>
      <c r="C323" t="str">
        <f t="shared" ref="C323:C386" si="28">LEFT(A323,FIND(" ",A323)-1)</f>
        <v>4.3.2.3</v>
      </c>
      <c r="D323" t="str">
        <f t="shared" si="26"/>
        <v>Report maintenance issues</v>
      </c>
      <c r="E323" t="str">
        <f t="shared" si="27"/>
        <v>10319</v>
      </c>
      <c r="F323">
        <f t="shared" ref="F323:F386" si="29">INT((LEN(C323)+1)/2)</f>
        <v>4</v>
      </c>
    </row>
    <row r="324" spans="1:6" hidden="1" x14ac:dyDescent="0.35">
      <c r="A324" t="s">
        <v>317</v>
      </c>
      <c r="B324" t="str">
        <f t="shared" si="25"/>
        <v>Rerun defective items (10313)</v>
      </c>
      <c r="C324" t="str">
        <f t="shared" si="28"/>
        <v>4.3.2.4</v>
      </c>
      <c r="D324" t="str">
        <f t="shared" si="26"/>
        <v>Rerun defective items</v>
      </c>
      <c r="E324" t="str">
        <f t="shared" si="27"/>
        <v>10313</v>
      </c>
      <c r="F324">
        <f t="shared" si="29"/>
        <v>4</v>
      </c>
    </row>
    <row r="325" spans="1:6" hidden="1" x14ac:dyDescent="0.35">
      <c r="A325" t="s">
        <v>318</v>
      </c>
      <c r="B325" t="str">
        <f t="shared" si="25"/>
        <v>Assess production performance  (10314)</v>
      </c>
      <c r="C325" t="str">
        <f t="shared" si="28"/>
        <v>4.3.2.5</v>
      </c>
      <c r="D325" t="str">
        <f t="shared" si="26"/>
        <v xml:space="preserve">Assess production performance </v>
      </c>
      <c r="E325" t="str">
        <f t="shared" si="27"/>
        <v>10314</v>
      </c>
      <c r="F325">
        <f t="shared" si="29"/>
        <v>4</v>
      </c>
    </row>
    <row r="326" spans="1:6" hidden="1" x14ac:dyDescent="0.35">
      <c r="A326" t="s">
        <v>319</v>
      </c>
      <c r="B326" t="str">
        <f t="shared" si="25"/>
        <v>Perform quality testing (10369)</v>
      </c>
      <c r="C326" t="str">
        <f t="shared" si="28"/>
        <v>4.3.3</v>
      </c>
      <c r="D326" t="str">
        <f t="shared" si="26"/>
        <v>Perform quality testing</v>
      </c>
      <c r="E326" t="str">
        <f t="shared" si="27"/>
        <v>10369</v>
      </c>
      <c r="F326">
        <f t="shared" si="29"/>
        <v>3</v>
      </c>
    </row>
    <row r="327" spans="1:6" hidden="1" x14ac:dyDescent="0.35">
      <c r="A327" t="s">
        <v>320</v>
      </c>
      <c r="B327" t="str">
        <f t="shared" si="25"/>
        <v>Calibrate test equipment (10318)</v>
      </c>
      <c r="C327" t="str">
        <f t="shared" si="28"/>
        <v>4.3.3.1</v>
      </c>
      <c r="D327" t="str">
        <f t="shared" si="26"/>
        <v>Calibrate test equipment</v>
      </c>
      <c r="E327" t="str">
        <f t="shared" si="27"/>
        <v>10318</v>
      </c>
      <c r="F327">
        <f t="shared" si="29"/>
        <v>4</v>
      </c>
    </row>
    <row r="328" spans="1:6" hidden="1" x14ac:dyDescent="0.35">
      <c r="A328" t="s">
        <v>321</v>
      </c>
      <c r="B328" t="str">
        <f t="shared" si="25"/>
        <v>Perform testing using the standard testing procedure (10374)</v>
      </c>
      <c r="C328" t="str">
        <f t="shared" si="28"/>
        <v>4.3.3.2</v>
      </c>
      <c r="D328" t="str">
        <f t="shared" si="26"/>
        <v>Perform testing using the standard testing procedure</v>
      </c>
      <c r="E328" t="str">
        <f t="shared" si="27"/>
        <v>10374</v>
      </c>
      <c r="F328">
        <f t="shared" si="29"/>
        <v>4</v>
      </c>
    </row>
    <row r="329" spans="1:6" hidden="1" x14ac:dyDescent="0.35">
      <c r="A329" t="s">
        <v>322</v>
      </c>
      <c r="B329" t="str">
        <f t="shared" si="25"/>
        <v>Record test results (10375)</v>
      </c>
      <c r="C329" t="str">
        <f t="shared" si="28"/>
        <v>4.3.3.3</v>
      </c>
      <c r="D329" t="str">
        <f t="shared" si="26"/>
        <v>Record test results</v>
      </c>
      <c r="E329" t="str">
        <f t="shared" si="27"/>
        <v>10375</v>
      </c>
      <c r="F329">
        <f t="shared" si="29"/>
        <v>4</v>
      </c>
    </row>
    <row r="330" spans="1:6" hidden="1" x14ac:dyDescent="0.35">
      <c r="A330" t="s">
        <v>323</v>
      </c>
      <c r="B330" t="str">
        <f t="shared" si="25"/>
        <v>Maintain production records and manage lot traceability (10370)</v>
      </c>
      <c r="C330" t="str">
        <f t="shared" si="28"/>
        <v>4.3.4</v>
      </c>
      <c r="D330" t="str">
        <f t="shared" si="26"/>
        <v>Maintain production records and manage lot traceability</v>
      </c>
      <c r="E330" t="str">
        <f t="shared" si="27"/>
        <v>10370</v>
      </c>
      <c r="F330">
        <f t="shared" si="29"/>
        <v>3</v>
      </c>
    </row>
    <row r="331" spans="1:6" hidden="1" x14ac:dyDescent="0.35">
      <c r="A331" t="s">
        <v>324</v>
      </c>
      <c r="B331" t="str">
        <f t="shared" si="25"/>
        <v>Determine lot numbering system  (10376)</v>
      </c>
      <c r="C331" t="str">
        <f t="shared" si="28"/>
        <v>4.3.4.1</v>
      </c>
      <c r="D331" t="str">
        <f t="shared" si="26"/>
        <v xml:space="preserve">Determine lot numbering system </v>
      </c>
      <c r="E331" t="str">
        <f t="shared" si="27"/>
        <v>10376</v>
      </c>
      <c r="F331">
        <f t="shared" si="29"/>
        <v>4</v>
      </c>
    </row>
    <row r="332" spans="1:6" hidden="1" x14ac:dyDescent="0.35">
      <c r="A332" t="s">
        <v>325</v>
      </c>
      <c r="B332" t="str">
        <f t="shared" si="25"/>
        <v>Determine lot use (10377)</v>
      </c>
      <c r="C332" t="str">
        <f t="shared" si="28"/>
        <v>4.3.4.2</v>
      </c>
      <c r="D332" t="str">
        <f t="shared" si="26"/>
        <v>Determine lot use</v>
      </c>
      <c r="E332" t="str">
        <f t="shared" si="27"/>
        <v>10377</v>
      </c>
      <c r="F332">
        <f t="shared" si="29"/>
        <v>4</v>
      </c>
    </row>
    <row r="333" spans="1:6" x14ac:dyDescent="0.35">
      <c r="A333" t="s">
        <v>326</v>
      </c>
      <c r="B333" t="str">
        <f t="shared" si="25"/>
        <v>Deliver service to customer (10218)</v>
      </c>
      <c r="C333" t="str">
        <f t="shared" si="28"/>
        <v>4.4</v>
      </c>
      <c r="D333" t="str">
        <f t="shared" si="26"/>
        <v>Deliver service to customer</v>
      </c>
      <c r="E333" t="str">
        <f t="shared" si="27"/>
        <v>10218</v>
      </c>
      <c r="F333">
        <f t="shared" si="29"/>
        <v>2</v>
      </c>
    </row>
    <row r="334" spans="1:6" hidden="1" x14ac:dyDescent="0.35">
      <c r="A334" t="s">
        <v>327</v>
      </c>
      <c r="B334" t="str">
        <f t="shared" si="25"/>
        <v>Confirm specific service requirements for individual customer (10320)</v>
      </c>
      <c r="C334" t="str">
        <f t="shared" si="28"/>
        <v>4.4.1</v>
      </c>
      <c r="D334" t="str">
        <f t="shared" si="26"/>
        <v>Confirm specific service requirements for individual customer</v>
      </c>
      <c r="E334" t="str">
        <f t="shared" si="27"/>
        <v>10320</v>
      </c>
      <c r="F334">
        <f t="shared" si="29"/>
        <v>3</v>
      </c>
    </row>
    <row r="335" spans="1:6" hidden="1" x14ac:dyDescent="0.35">
      <c r="A335" t="s">
        <v>328</v>
      </c>
      <c r="B335" t="str">
        <f t="shared" si="25"/>
        <v>Process customer request (10324)</v>
      </c>
      <c r="C335" t="str">
        <f t="shared" si="28"/>
        <v>4.4.1.1</v>
      </c>
      <c r="D335" t="str">
        <f t="shared" si="26"/>
        <v>Process customer request</v>
      </c>
      <c r="E335" t="str">
        <f t="shared" si="27"/>
        <v>10324</v>
      </c>
      <c r="F335">
        <f t="shared" si="29"/>
        <v>4</v>
      </c>
    </row>
    <row r="336" spans="1:6" hidden="1" x14ac:dyDescent="0.35">
      <c r="A336" t="s">
        <v>329</v>
      </c>
      <c r="B336" t="str">
        <f t="shared" si="25"/>
        <v>Create customer profile (10325)</v>
      </c>
      <c r="C336" t="str">
        <f t="shared" si="28"/>
        <v>4.4.1.2</v>
      </c>
      <c r="D336" t="str">
        <f t="shared" si="26"/>
        <v>Create customer profile</v>
      </c>
      <c r="E336" t="str">
        <f t="shared" si="27"/>
        <v>10325</v>
      </c>
      <c r="F336">
        <f t="shared" si="29"/>
        <v>4</v>
      </c>
    </row>
    <row r="337" spans="1:6" hidden="1" x14ac:dyDescent="0.35">
      <c r="A337" t="s">
        <v>330</v>
      </c>
      <c r="B337" t="str">
        <f t="shared" si="25"/>
        <v>Generate service order (10326)</v>
      </c>
      <c r="C337" t="str">
        <f t="shared" si="28"/>
        <v>4.4.1.3</v>
      </c>
      <c r="D337" t="str">
        <f t="shared" si="26"/>
        <v>Generate service order</v>
      </c>
      <c r="E337" t="str">
        <f t="shared" si="27"/>
        <v>10326</v>
      </c>
      <c r="F337">
        <f t="shared" si="29"/>
        <v>4</v>
      </c>
    </row>
    <row r="338" spans="1:6" hidden="1" x14ac:dyDescent="0.35">
      <c r="A338" t="s">
        <v>331</v>
      </c>
      <c r="B338" t="str">
        <f t="shared" si="25"/>
        <v>Identify and schedule resources to meet service requirements (10321)</v>
      </c>
      <c r="C338" t="str">
        <f t="shared" si="28"/>
        <v>4.4.2</v>
      </c>
      <c r="D338" t="str">
        <f t="shared" si="26"/>
        <v>Identify and schedule resources to meet service requirements</v>
      </c>
      <c r="E338" t="str">
        <f t="shared" si="27"/>
        <v>10321</v>
      </c>
      <c r="F338">
        <f t="shared" si="29"/>
        <v>3</v>
      </c>
    </row>
    <row r="339" spans="1:6" hidden="1" x14ac:dyDescent="0.35">
      <c r="A339" t="s">
        <v>332</v>
      </c>
      <c r="B339" t="str">
        <f t="shared" si="25"/>
        <v>Create resourcing plan and schedule  (10327)</v>
      </c>
      <c r="C339" t="str">
        <f t="shared" si="28"/>
        <v>4.4.2.1</v>
      </c>
      <c r="D339" t="str">
        <f t="shared" si="26"/>
        <v xml:space="preserve">Create resourcing plan and schedule </v>
      </c>
      <c r="E339" t="str">
        <f t="shared" si="27"/>
        <v>10327</v>
      </c>
      <c r="F339">
        <f t="shared" si="29"/>
        <v>4</v>
      </c>
    </row>
    <row r="340" spans="1:6" hidden="1" x14ac:dyDescent="0.35">
      <c r="A340" t="s">
        <v>333</v>
      </c>
      <c r="B340" t="str">
        <f t="shared" si="25"/>
        <v>Create service order fulfillment schedule (10328)</v>
      </c>
      <c r="C340" t="str">
        <f t="shared" si="28"/>
        <v>4.4.2.2</v>
      </c>
      <c r="D340" t="str">
        <f t="shared" si="26"/>
        <v>Create service order fulfillment schedule</v>
      </c>
      <c r="E340" t="str">
        <f t="shared" si="27"/>
        <v>10328</v>
      </c>
      <c r="F340">
        <f t="shared" si="29"/>
        <v>4</v>
      </c>
    </row>
    <row r="341" spans="1:6" hidden="1" x14ac:dyDescent="0.35">
      <c r="A341" t="s">
        <v>334</v>
      </c>
      <c r="B341" t="str">
        <f t="shared" si="25"/>
        <v>Develop service order (10329)</v>
      </c>
      <c r="C341" t="str">
        <f t="shared" si="28"/>
        <v>4.4.2.3</v>
      </c>
      <c r="D341" t="str">
        <f t="shared" si="26"/>
        <v>Develop service order</v>
      </c>
      <c r="E341" t="str">
        <f t="shared" si="27"/>
        <v>10329</v>
      </c>
      <c r="F341">
        <f t="shared" si="29"/>
        <v>4</v>
      </c>
    </row>
    <row r="342" spans="1:6" hidden="1" x14ac:dyDescent="0.35">
      <c r="A342" t="s">
        <v>335</v>
      </c>
      <c r="B342" t="str">
        <f t="shared" si="25"/>
        <v>Provide service to specific customers (10322)</v>
      </c>
      <c r="C342" t="str">
        <f t="shared" si="28"/>
        <v>4.4.3</v>
      </c>
      <c r="D342" t="str">
        <f t="shared" si="26"/>
        <v>Provide service to specific customers</v>
      </c>
      <c r="E342" t="str">
        <f t="shared" si="27"/>
        <v>10322</v>
      </c>
      <c r="F342">
        <f t="shared" si="29"/>
        <v>3</v>
      </c>
    </row>
    <row r="343" spans="1:6" hidden="1" x14ac:dyDescent="0.35">
      <c r="A343" t="s">
        <v>336</v>
      </c>
      <c r="B343" t="str">
        <f t="shared" si="25"/>
        <v>Organize daily service order fulfillment schedule (10330)</v>
      </c>
      <c r="C343" t="str">
        <f t="shared" si="28"/>
        <v>4.4.3.1</v>
      </c>
      <c r="D343" t="str">
        <f t="shared" si="26"/>
        <v>Organize daily service order fulfillment schedule</v>
      </c>
      <c r="E343" t="str">
        <f t="shared" si="27"/>
        <v>10330</v>
      </c>
      <c r="F343">
        <f t="shared" si="29"/>
        <v>4</v>
      </c>
    </row>
    <row r="344" spans="1:6" hidden="1" x14ac:dyDescent="0.35">
      <c r="A344" t="s">
        <v>337</v>
      </c>
      <c r="B344" t="str">
        <f t="shared" si="25"/>
        <v>Dispatch resources (10331)</v>
      </c>
      <c r="C344" t="str">
        <f t="shared" si="28"/>
        <v>4.4.3.2</v>
      </c>
      <c r="D344" t="str">
        <f t="shared" si="26"/>
        <v>Dispatch resources</v>
      </c>
      <c r="E344" t="str">
        <f t="shared" si="27"/>
        <v>10331</v>
      </c>
      <c r="F344">
        <f t="shared" si="29"/>
        <v>4</v>
      </c>
    </row>
    <row r="345" spans="1:6" hidden="1" x14ac:dyDescent="0.35">
      <c r="A345" t="s">
        <v>338</v>
      </c>
      <c r="B345" t="str">
        <f t="shared" si="25"/>
        <v>Manage order fulfillment progress  (10332)</v>
      </c>
      <c r="C345" t="str">
        <f t="shared" si="28"/>
        <v>4.4.3.3</v>
      </c>
      <c r="D345" t="str">
        <f t="shared" si="26"/>
        <v xml:space="preserve">Manage order fulfillment progress </v>
      </c>
      <c r="E345" t="str">
        <f t="shared" si="27"/>
        <v>10332</v>
      </c>
      <c r="F345">
        <f t="shared" si="29"/>
        <v>4</v>
      </c>
    </row>
    <row r="346" spans="1:6" hidden="1" x14ac:dyDescent="0.35">
      <c r="A346" t="s">
        <v>339</v>
      </c>
      <c r="B346" t="str">
        <f t="shared" si="25"/>
        <v>Validate order fulfillment block completion (10333)</v>
      </c>
      <c r="C346" t="str">
        <f t="shared" si="28"/>
        <v>4.4.3.4</v>
      </c>
      <c r="D346" t="str">
        <f t="shared" si="26"/>
        <v>Validate order fulfillment block completion</v>
      </c>
      <c r="E346" t="str">
        <f t="shared" si="27"/>
        <v>10333</v>
      </c>
      <c r="F346">
        <f t="shared" si="29"/>
        <v>4</v>
      </c>
    </row>
    <row r="347" spans="1:6" hidden="1" x14ac:dyDescent="0.35">
      <c r="A347" t="s">
        <v>340</v>
      </c>
      <c r="B347" t="str">
        <f t="shared" si="25"/>
        <v>Ensure quality of service (10323)</v>
      </c>
      <c r="C347" t="str">
        <f t="shared" si="28"/>
        <v>4.4.4</v>
      </c>
      <c r="D347" t="str">
        <f t="shared" si="26"/>
        <v>Ensure quality of service</v>
      </c>
      <c r="E347" t="str">
        <f t="shared" si="27"/>
        <v>10323</v>
      </c>
      <c r="F347">
        <f t="shared" si="29"/>
        <v>3</v>
      </c>
    </row>
    <row r="348" spans="1:6" hidden="1" x14ac:dyDescent="0.35">
      <c r="A348" t="s">
        <v>341</v>
      </c>
      <c r="B348" t="str">
        <f t="shared" si="25"/>
        <v>Identify completed orders for feedback (10334)</v>
      </c>
      <c r="C348" t="str">
        <f t="shared" si="28"/>
        <v>4.4.4.1</v>
      </c>
      <c r="D348" t="str">
        <f t="shared" si="26"/>
        <v>Identify completed orders for feedback</v>
      </c>
      <c r="E348" t="str">
        <f t="shared" si="27"/>
        <v>10334</v>
      </c>
      <c r="F348">
        <f t="shared" si="29"/>
        <v>4</v>
      </c>
    </row>
    <row r="349" spans="1:6" hidden="1" x14ac:dyDescent="0.35">
      <c r="A349" t="s">
        <v>342</v>
      </c>
      <c r="B349" t="str">
        <f t="shared" si="25"/>
        <v>Identify incomplete orders and service failures (10335)</v>
      </c>
      <c r="C349" t="str">
        <f t="shared" si="28"/>
        <v>4.4.4.2</v>
      </c>
      <c r="D349" t="str">
        <f t="shared" si="26"/>
        <v>Identify incomplete orders and service failures</v>
      </c>
      <c r="E349" t="str">
        <f t="shared" si="27"/>
        <v>10335</v>
      </c>
      <c r="F349">
        <f t="shared" si="29"/>
        <v>4</v>
      </c>
    </row>
    <row r="350" spans="1:6" hidden="1" x14ac:dyDescent="0.35">
      <c r="A350" t="s">
        <v>343</v>
      </c>
      <c r="B350" t="str">
        <f t="shared" si="25"/>
        <v>Solicit customer feedback on services delivered (10336)</v>
      </c>
      <c r="C350" t="str">
        <f t="shared" si="28"/>
        <v>4.4.4.3</v>
      </c>
      <c r="D350" t="str">
        <f t="shared" si="26"/>
        <v>Solicit customer feedback on services delivered</v>
      </c>
      <c r="E350" t="str">
        <f t="shared" si="27"/>
        <v>10336</v>
      </c>
      <c r="F350">
        <f t="shared" si="29"/>
        <v>4</v>
      </c>
    </row>
    <row r="351" spans="1:6" hidden="1" x14ac:dyDescent="0.35">
      <c r="A351" t="s">
        <v>344</v>
      </c>
      <c r="B351" t="str">
        <f t="shared" si="25"/>
        <v>Process customer feedback on services delivered (10337)</v>
      </c>
      <c r="C351" t="str">
        <f t="shared" si="28"/>
        <v>4.4.4.4</v>
      </c>
      <c r="D351" t="str">
        <f t="shared" si="26"/>
        <v>Process customer feedback on services delivered</v>
      </c>
      <c r="E351" t="str">
        <f t="shared" si="27"/>
        <v>10337</v>
      </c>
      <c r="F351">
        <f t="shared" si="29"/>
        <v>4</v>
      </c>
    </row>
    <row r="352" spans="1:6" x14ac:dyDescent="0.35">
      <c r="A352" t="s">
        <v>345</v>
      </c>
      <c r="B352" t="str">
        <f t="shared" si="25"/>
        <v>Manage logistics and warehousing (10219)</v>
      </c>
      <c r="C352" t="str">
        <f t="shared" si="28"/>
        <v>4.5</v>
      </c>
      <c r="D352" t="str">
        <f t="shared" si="26"/>
        <v>Manage logistics and warehousing</v>
      </c>
      <c r="E352" t="str">
        <f t="shared" si="27"/>
        <v>10219</v>
      </c>
      <c r="F352">
        <f t="shared" si="29"/>
        <v>2</v>
      </c>
    </row>
    <row r="353" spans="1:6" hidden="1" x14ac:dyDescent="0.35">
      <c r="A353" t="s">
        <v>346</v>
      </c>
      <c r="B353" t="str">
        <f t="shared" si="25"/>
        <v>Define logistics strategy (10338)</v>
      </c>
      <c r="C353" t="str">
        <f t="shared" si="28"/>
        <v>4.5.1</v>
      </c>
      <c r="D353" t="str">
        <f t="shared" si="26"/>
        <v>Define logistics strategy</v>
      </c>
      <c r="E353" t="str">
        <f t="shared" si="27"/>
        <v>10338</v>
      </c>
      <c r="F353">
        <f t="shared" si="29"/>
        <v>3</v>
      </c>
    </row>
    <row r="354" spans="1:6" hidden="1" x14ac:dyDescent="0.35">
      <c r="A354" t="s">
        <v>347</v>
      </c>
      <c r="B354" t="str">
        <f t="shared" si="25"/>
        <v>Translate customer service requirements into logistics requirements (10343)</v>
      </c>
      <c r="C354" t="str">
        <f t="shared" si="28"/>
        <v>4.5.1.1</v>
      </c>
      <c r="D354" t="str">
        <f t="shared" si="26"/>
        <v>Translate customer service requirements into logistics requirements</v>
      </c>
      <c r="E354" t="str">
        <f t="shared" si="27"/>
        <v>10343</v>
      </c>
      <c r="F354">
        <f t="shared" si="29"/>
        <v>4</v>
      </c>
    </row>
    <row r="355" spans="1:6" hidden="1" x14ac:dyDescent="0.35">
      <c r="A355" t="s">
        <v>348</v>
      </c>
      <c r="B355" t="str">
        <f t="shared" si="25"/>
        <v>Design logistics network (10344)</v>
      </c>
      <c r="C355" t="str">
        <f t="shared" si="28"/>
        <v>4.5.1.2</v>
      </c>
      <c r="D355" t="str">
        <f t="shared" si="26"/>
        <v>Design logistics network</v>
      </c>
      <c r="E355" t="str">
        <f t="shared" si="27"/>
        <v>10344</v>
      </c>
      <c r="F355">
        <f t="shared" si="29"/>
        <v>4</v>
      </c>
    </row>
    <row r="356" spans="1:6" hidden="1" x14ac:dyDescent="0.35">
      <c r="A356" t="s">
        <v>349</v>
      </c>
      <c r="B356" t="str">
        <f t="shared" si="25"/>
        <v>Communicate outsourcing needs  (10345)</v>
      </c>
      <c r="C356" t="str">
        <f t="shared" si="28"/>
        <v>4.5.1.3</v>
      </c>
      <c r="D356" t="str">
        <f t="shared" si="26"/>
        <v xml:space="preserve">Communicate outsourcing needs </v>
      </c>
      <c r="E356" t="str">
        <f t="shared" si="27"/>
        <v>10345</v>
      </c>
      <c r="F356">
        <f t="shared" si="29"/>
        <v>4</v>
      </c>
    </row>
    <row r="357" spans="1:6" hidden="1" x14ac:dyDescent="0.35">
      <c r="A357" t="s">
        <v>350</v>
      </c>
      <c r="B357" t="str">
        <f t="shared" si="25"/>
        <v>Develop and maintain delivery service policy (10346)</v>
      </c>
      <c r="C357" t="str">
        <f t="shared" si="28"/>
        <v>4.5.1.4</v>
      </c>
      <c r="D357" t="str">
        <f t="shared" si="26"/>
        <v>Develop and maintain delivery service policy</v>
      </c>
      <c r="E357" t="str">
        <f t="shared" si="27"/>
        <v>10346</v>
      </c>
      <c r="F357">
        <f t="shared" si="29"/>
        <v>4</v>
      </c>
    </row>
    <row r="358" spans="1:6" hidden="1" x14ac:dyDescent="0.35">
      <c r="A358" t="s">
        <v>351</v>
      </c>
      <c r="B358" t="str">
        <f t="shared" si="25"/>
        <v>Optimize transportation schedules and costs (10347)</v>
      </c>
      <c r="C358" t="str">
        <f t="shared" si="28"/>
        <v>4.5.1.5</v>
      </c>
      <c r="D358" t="str">
        <f t="shared" si="26"/>
        <v>Optimize transportation schedules and costs</v>
      </c>
      <c r="E358" t="str">
        <f t="shared" si="27"/>
        <v>10347</v>
      </c>
      <c r="F358">
        <f t="shared" si="29"/>
        <v>4</v>
      </c>
    </row>
    <row r="359" spans="1:6" hidden="1" x14ac:dyDescent="0.35">
      <c r="A359" t="s">
        <v>352</v>
      </c>
      <c r="B359" t="str">
        <f t="shared" si="25"/>
        <v>Define key performance measures  (10348)</v>
      </c>
      <c r="C359" t="str">
        <f t="shared" si="28"/>
        <v>4.5.1.6</v>
      </c>
      <c r="D359" t="str">
        <f t="shared" si="26"/>
        <v xml:space="preserve">Define key performance measures </v>
      </c>
      <c r="E359" t="str">
        <f t="shared" si="27"/>
        <v>10348</v>
      </c>
      <c r="F359">
        <f t="shared" si="29"/>
        <v>4</v>
      </c>
    </row>
    <row r="360" spans="1:6" hidden="1" x14ac:dyDescent="0.35">
      <c r="A360" t="s">
        <v>353</v>
      </c>
      <c r="B360" t="str">
        <f t="shared" si="25"/>
        <v>Plan and manage inbound material flow  (10339)</v>
      </c>
      <c r="C360" t="str">
        <f t="shared" si="28"/>
        <v>4.5.2</v>
      </c>
      <c r="D360" t="str">
        <f t="shared" si="26"/>
        <v xml:space="preserve">Plan and manage inbound material flow </v>
      </c>
      <c r="E360" t="str">
        <f t="shared" si="27"/>
        <v>10339</v>
      </c>
      <c r="F360">
        <f t="shared" si="29"/>
        <v>3</v>
      </c>
    </row>
    <row r="361" spans="1:6" hidden="1" x14ac:dyDescent="0.35">
      <c r="A361" t="s">
        <v>354</v>
      </c>
      <c r="B361" t="str">
        <f t="shared" si="25"/>
        <v>Plan inbound material receipts (10349)</v>
      </c>
      <c r="C361" t="str">
        <f t="shared" si="28"/>
        <v>4.5.2.1</v>
      </c>
      <c r="D361" t="str">
        <f t="shared" si="26"/>
        <v>Plan inbound material receipts</v>
      </c>
      <c r="E361" t="str">
        <f t="shared" si="27"/>
        <v>10349</v>
      </c>
      <c r="F361">
        <f t="shared" si="29"/>
        <v>4</v>
      </c>
    </row>
    <row r="362" spans="1:6" hidden="1" x14ac:dyDescent="0.35">
      <c r="A362" t="s">
        <v>355</v>
      </c>
      <c r="B362" t="str">
        <f t="shared" ref="B362:B425" si="30">RIGHT(A362,LEN(A362)-FIND(" ",A362))</f>
        <v>Manage inbound material flow  (10350)</v>
      </c>
      <c r="C362" t="str">
        <f t="shared" si="28"/>
        <v>4.5.2.2</v>
      </c>
      <c r="D362" t="str">
        <f t="shared" si="26"/>
        <v xml:space="preserve">Manage inbound material flow </v>
      </c>
      <c r="E362" t="str">
        <f t="shared" si="27"/>
        <v>10350</v>
      </c>
      <c r="F362">
        <f t="shared" si="29"/>
        <v>4</v>
      </c>
    </row>
    <row r="363" spans="1:6" hidden="1" x14ac:dyDescent="0.35">
      <c r="A363" t="s">
        <v>356</v>
      </c>
      <c r="B363" t="str">
        <f t="shared" si="30"/>
        <v>Monitor inbound delivery performance (10351)</v>
      </c>
      <c r="C363" t="str">
        <f t="shared" si="28"/>
        <v>4.5.2.3</v>
      </c>
      <c r="D363" t="str">
        <f t="shared" si="26"/>
        <v>Monitor inbound delivery performance</v>
      </c>
      <c r="E363" t="str">
        <f t="shared" si="27"/>
        <v>10351</v>
      </c>
      <c r="F363">
        <f t="shared" si="29"/>
        <v>4</v>
      </c>
    </row>
    <row r="364" spans="1:6" hidden="1" x14ac:dyDescent="0.35">
      <c r="A364" t="s">
        <v>357</v>
      </c>
      <c r="B364" t="str">
        <f t="shared" si="30"/>
        <v>Manage flow of returned products  (10352)</v>
      </c>
      <c r="C364" t="str">
        <f t="shared" si="28"/>
        <v>4.5.2.4</v>
      </c>
      <c r="D364" t="str">
        <f t="shared" si="26"/>
        <v xml:space="preserve">Manage flow of returned products </v>
      </c>
      <c r="E364" t="str">
        <f t="shared" si="27"/>
        <v>10352</v>
      </c>
      <c r="F364">
        <f t="shared" si="29"/>
        <v>4</v>
      </c>
    </row>
    <row r="365" spans="1:6" hidden="1" x14ac:dyDescent="0.35">
      <c r="A365" t="s">
        <v>358</v>
      </c>
      <c r="B365" t="str">
        <f t="shared" si="30"/>
        <v>Operate warehousing (10340)</v>
      </c>
      <c r="C365" t="str">
        <f t="shared" si="28"/>
        <v>4.5.3</v>
      </c>
      <c r="D365" t="str">
        <f t="shared" si="26"/>
        <v>Operate warehousing</v>
      </c>
      <c r="E365" t="str">
        <f t="shared" si="27"/>
        <v>10340</v>
      </c>
      <c r="F365">
        <f t="shared" si="29"/>
        <v>3</v>
      </c>
    </row>
    <row r="366" spans="1:6" hidden="1" x14ac:dyDescent="0.35">
      <c r="A366" t="s">
        <v>359</v>
      </c>
      <c r="B366" t="str">
        <f t="shared" si="30"/>
        <v>Track inventory deployment (10353)</v>
      </c>
      <c r="C366" t="str">
        <f t="shared" si="28"/>
        <v>4.5.3.1</v>
      </c>
      <c r="D366" t="str">
        <f t="shared" si="26"/>
        <v>Track inventory deployment</v>
      </c>
      <c r="E366" t="str">
        <f t="shared" si="27"/>
        <v>10353</v>
      </c>
      <c r="F366">
        <f t="shared" si="29"/>
        <v>4</v>
      </c>
    </row>
    <row r="367" spans="1:6" hidden="1" x14ac:dyDescent="0.35">
      <c r="A367" t="s">
        <v>360</v>
      </c>
      <c r="B367" t="str">
        <f t="shared" si="30"/>
        <v>Receive, inspect, and store inbound deliveries (10354)</v>
      </c>
      <c r="C367" t="str">
        <f t="shared" si="28"/>
        <v>4.5.3.2</v>
      </c>
      <c r="D367" t="str">
        <f t="shared" si="26"/>
        <v>Receive, inspect, and store inbound deliveries</v>
      </c>
      <c r="E367" t="str">
        <f t="shared" si="27"/>
        <v>10354</v>
      </c>
      <c r="F367">
        <f t="shared" si="29"/>
        <v>4</v>
      </c>
    </row>
    <row r="368" spans="1:6" hidden="1" x14ac:dyDescent="0.35">
      <c r="A368" t="s">
        <v>361</v>
      </c>
      <c r="B368" t="str">
        <f t="shared" si="30"/>
        <v>Track product availability (10355)</v>
      </c>
      <c r="C368" t="str">
        <f t="shared" si="28"/>
        <v>4.5.3.3</v>
      </c>
      <c r="D368" t="str">
        <f t="shared" si="26"/>
        <v>Track product availability</v>
      </c>
      <c r="E368" t="str">
        <f t="shared" si="27"/>
        <v>10355</v>
      </c>
      <c r="F368">
        <f t="shared" si="29"/>
        <v>4</v>
      </c>
    </row>
    <row r="369" spans="1:6" hidden="1" x14ac:dyDescent="0.35">
      <c r="A369" t="s">
        <v>362</v>
      </c>
      <c r="B369" t="str">
        <f t="shared" si="30"/>
        <v>Pick, pack, and ship product for delivery (10356)</v>
      </c>
      <c r="C369" t="str">
        <f t="shared" si="28"/>
        <v>4.5.3.4</v>
      </c>
      <c r="D369" t="str">
        <f t="shared" si="26"/>
        <v>Pick, pack, and ship product for delivery</v>
      </c>
      <c r="E369" t="str">
        <f t="shared" si="27"/>
        <v>10356</v>
      </c>
      <c r="F369">
        <f t="shared" si="29"/>
        <v>4</v>
      </c>
    </row>
    <row r="370" spans="1:6" hidden="1" x14ac:dyDescent="0.35">
      <c r="A370" t="s">
        <v>363</v>
      </c>
      <c r="B370" t="str">
        <f t="shared" si="30"/>
        <v>Track inventory accuracy (10357)</v>
      </c>
      <c r="C370" t="str">
        <f t="shared" si="28"/>
        <v>4.5.3.5</v>
      </c>
      <c r="D370" t="str">
        <f t="shared" si="26"/>
        <v>Track inventory accuracy</v>
      </c>
      <c r="E370" t="str">
        <f t="shared" si="27"/>
        <v>10357</v>
      </c>
      <c r="F370">
        <f t="shared" si="29"/>
        <v>4</v>
      </c>
    </row>
    <row r="371" spans="1:6" hidden="1" x14ac:dyDescent="0.35">
      <c r="A371" t="s">
        <v>364</v>
      </c>
      <c r="B371" t="str">
        <f t="shared" si="30"/>
        <v>Track third-party logistics storage and shipping performance (10358)</v>
      </c>
      <c r="C371" t="str">
        <f t="shared" si="28"/>
        <v>4.5.3.6</v>
      </c>
      <c r="D371" t="str">
        <f t="shared" si="26"/>
        <v>Track third-party logistics storage and shipping performance</v>
      </c>
      <c r="E371" t="str">
        <f t="shared" si="27"/>
        <v>10358</v>
      </c>
      <c r="F371">
        <f t="shared" si="29"/>
        <v>4</v>
      </c>
    </row>
    <row r="372" spans="1:6" hidden="1" x14ac:dyDescent="0.35">
      <c r="A372" t="s">
        <v>365</v>
      </c>
      <c r="B372" t="str">
        <f t="shared" si="30"/>
        <v>Manage physical finished goods inventory (10359)</v>
      </c>
      <c r="C372" t="str">
        <f t="shared" si="28"/>
        <v>4.5.3.7</v>
      </c>
      <c r="D372" t="str">
        <f t="shared" si="26"/>
        <v>Manage physical finished goods inventory</v>
      </c>
      <c r="E372" t="str">
        <f t="shared" si="27"/>
        <v>10359</v>
      </c>
      <c r="F372">
        <f t="shared" si="29"/>
        <v>4</v>
      </c>
    </row>
    <row r="373" spans="1:6" hidden="1" x14ac:dyDescent="0.35">
      <c r="A373" t="s">
        <v>366</v>
      </c>
      <c r="B373" t="str">
        <f t="shared" si="30"/>
        <v>Operate outbound transportation (10341)</v>
      </c>
      <c r="C373" t="str">
        <f t="shared" si="28"/>
        <v>4.5.4</v>
      </c>
      <c r="D373" t="str">
        <f t="shared" si="26"/>
        <v>Operate outbound transportation</v>
      </c>
      <c r="E373" t="str">
        <f t="shared" si="27"/>
        <v>10341</v>
      </c>
      <c r="F373">
        <f t="shared" si="29"/>
        <v>3</v>
      </c>
    </row>
    <row r="374" spans="1:6" hidden="1" x14ac:dyDescent="0.35">
      <c r="A374" t="s">
        <v>367</v>
      </c>
      <c r="B374" t="str">
        <f t="shared" si="30"/>
        <v>Plan, transport, and deliver outbound product (10360)</v>
      </c>
      <c r="C374" t="str">
        <f t="shared" si="28"/>
        <v>4.5.4.1</v>
      </c>
      <c r="D374" t="str">
        <f t="shared" si="26"/>
        <v>Plan, transport, and deliver outbound product</v>
      </c>
      <c r="E374" t="str">
        <f t="shared" si="27"/>
        <v>10360</v>
      </c>
      <c r="F374">
        <f t="shared" si="29"/>
        <v>4</v>
      </c>
    </row>
    <row r="375" spans="1:6" hidden="1" x14ac:dyDescent="0.35">
      <c r="A375" t="s">
        <v>368</v>
      </c>
      <c r="B375" t="str">
        <f t="shared" si="30"/>
        <v>Track carrier delivery performance  (10361)</v>
      </c>
      <c r="C375" t="str">
        <f t="shared" si="28"/>
        <v>4.5.4.2</v>
      </c>
      <c r="D375" t="str">
        <f t="shared" si="26"/>
        <v xml:space="preserve">Track carrier delivery performance </v>
      </c>
      <c r="E375" t="str">
        <f t="shared" si="27"/>
        <v>10361</v>
      </c>
      <c r="F375">
        <f t="shared" si="29"/>
        <v>4</v>
      </c>
    </row>
    <row r="376" spans="1:6" hidden="1" x14ac:dyDescent="0.35">
      <c r="A376" t="s">
        <v>369</v>
      </c>
      <c r="B376" t="str">
        <f t="shared" si="30"/>
        <v>Manage transportation fleet (10362)</v>
      </c>
      <c r="C376" t="str">
        <f t="shared" si="28"/>
        <v>4.5.4.3</v>
      </c>
      <c r="D376" t="str">
        <f t="shared" si="26"/>
        <v>Manage transportation fleet</v>
      </c>
      <c r="E376" t="str">
        <f t="shared" si="27"/>
        <v>10362</v>
      </c>
      <c r="F376">
        <f t="shared" si="29"/>
        <v>4</v>
      </c>
    </row>
    <row r="377" spans="1:6" hidden="1" x14ac:dyDescent="0.35">
      <c r="A377" t="s">
        <v>370</v>
      </c>
      <c r="B377" t="str">
        <f t="shared" si="30"/>
        <v>Process and audit carrier invoices and documents (10363)</v>
      </c>
      <c r="C377" t="str">
        <f t="shared" si="28"/>
        <v>4.5.4.4</v>
      </c>
      <c r="D377" t="str">
        <f t="shared" si="26"/>
        <v>Process and audit carrier invoices and documents</v>
      </c>
      <c r="E377" t="str">
        <f t="shared" si="27"/>
        <v>10363</v>
      </c>
      <c r="F377">
        <f t="shared" si="29"/>
        <v>4</v>
      </c>
    </row>
    <row r="378" spans="1:6" hidden="1" x14ac:dyDescent="0.35">
      <c r="A378" t="s">
        <v>371</v>
      </c>
      <c r="B378" t="str">
        <f t="shared" si="30"/>
        <v>Manage returns; manage reverse logistics  (10342)</v>
      </c>
      <c r="C378" t="str">
        <f t="shared" si="28"/>
        <v>4.5.5</v>
      </c>
      <c r="D378" t="str">
        <f t="shared" si="26"/>
        <v xml:space="preserve">Manage returns; manage reverse logistics </v>
      </c>
      <c r="E378" t="str">
        <f t="shared" si="27"/>
        <v>10342</v>
      </c>
      <c r="F378">
        <f t="shared" si="29"/>
        <v>3</v>
      </c>
    </row>
    <row r="379" spans="1:6" hidden="1" x14ac:dyDescent="0.35">
      <c r="A379" t="s">
        <v>372</v>
      </c>
      <c r="B379" t="str">
        <f t="shared" si="30"/>
        <v>Authorize and process returns (10364)</v>
      </c>
      <c r="C379" t="str">
        <f t="shared" si="28"/>
        <v>4.5.5.1</v>
      </c>
      <c r="D379" t="str">
        <f t="shared" si="26"/>
        <v>Authorize and process returns</v>
      </c>
      <c r="E379" t="str">
        <f t="shared" si="27"/>
        <v>10364</v>
      </c>
      <c r="F379">
        <f t="shared" si="29"/>
        <v>4</v>
      </c>
    </row>
    <row r="380" spans="1:6" hidden="1" x14ac:dyDescent="0.35">
      <c r="A380" t="s">
        <v>373</v>
      </c>
      <c r="B380" t="str">
        <f t="shared" si="30"/>
        <v>Perform reverse logistics (10365)</v>
      </c>
      <c r="C380" t="str">
        <f t="shared" si="28"/>
        <v>4.5.5.2</v>
      </c>
      <c r="D380" t="str">
        <f t="shared" si="26"/>
        <v>Perform reverse logistics</v>
      </c>
      <c r="E380" t="str">
        <f t="shared" si="27"/>
        <v>10365</v>
      </c>
      <c r="F380">
        <f t="shared" si="29"/>
        <v>4</v>
      </c>
    </row>
    <row r="381" spans="1:6" hidden="1" x14ac:dyDescent="0.35">
      <c r="A381" t="s">
        <v>374</v>
      </c>
      <c r="B381" t="str">
        <f t="shared" si="30"/>
        <v>Perform salvage activities (10366)</v>
      </c>
      <c r="C381" t="str">
        <f t="shared" si="28"/>
        <v>4.5.5.3</v>
      </c>
      <c r="D381" t="str">
        <f t="shared" si="26"/>
        <v>Perform salvage activities</v>
      </c>
      <c r="E381" t="str">
        <f t="shared" si="27"/>
        <v>10366</v>
      </c>
      <c r="F381">
        <f t="shared" si="29"/>
        <v>4</v>
      </c>
    </row>
    <row r="382" spans="1:6" hidden="1" x14ac:dyDescent="0.35">
      <c r="A382" t="s">
        <v>375</v>
      </c>
      <c r="B382" t="str">
        <f t="shared" si="30"/>
        <v>Manage and process warranty claims  (10367)</v>
      </c>
      <c r="C382" t="str">
        <f t="shared" si="28"/>
        <v>4.5.5.4</v>
      </c>
      <c r="D382" t="str">
        <f t="shared" si="26"/>
        <v xml:space="preserve">Manage and process warranty claims </v>
      </c>
      <c r="E382" t="str">
        <f t="shared" si="27"/>
        <v>10367</v>
      </c>
      <c r="F382">
        <f t="shared" si="29"/>
        <v>4</v>
      </c>
    </row>
    <row r="383" spans="1:6" hidden="1" x14ac:dyDescent="0.35">
      <c r="A383" t="s">
        <v>376</v>
      </c>
      <c r="B383" t="str">
        <f t="shared" si="30"/>
        <v>Manage repair/refurbishment and return to customer/stock (14195)</v>
      </c>
      <c r="C383" t="str">
        <f t="shared" si="28"/>
        <v>4.5.5.5</v>
      </c>
      <c r="D383" t="str">
        <f t="shared" si="26"/>
        <v>Manage repair/refurbishment and return to customer/stock</v>
      </c>
      <c r="E383" t="str">
        <f t="shared" si="27"/>
        <v>14195</v>
      </c>
      <c r="F383">
        <f t="shared" si="29"/>
        <v>4</v>
      </c>
    </row>
    <row r="384" spans="1:6" x14ac:dyDescent="0.35">
      <c r="A384" t="s">
        <v>1202</v>
      </c>
      <c r="B384" t="str">
        <f t="shared" si="30"/>
        <v>Manage Customer Service (10006)</v>
      </c>
      <c r="C384" t="str">
        <f t="shared" si="28"/>
        <v>5</v>
      </c>
      <c r="D384" t="str">
        <f t="shared" ref="D384:D445" si="31">LEFT(B384,FIND("(",B384)-2)</f>
        <v>Manage Customer Service</v>
      </c>
      <c r="E384" t="str">
        <f t="shared" ref="E384:E445" si="32">MID(B384,FIND("(",B384)+1,5)</f>
        <v>10006</v>
      </c>
      <c r="F384">
        <f t="shared" si="29"/>
        <v>1</v>
      </c>
    </row>
    <row r="385" spans="1:6" x14ac:dyDescent="0.35">
      <c r="A385" t="s">
        <v>377</v>
      </c>
      <c r="B385" t="str">
        <f t="shared" si="30"/>
        <v>Develop customer care/customer service strategy  (10378)</v>
      </c>
      <c r="C385" t="str">
        <f t="shared" si="28"/>
        <v>5.1</v>
      </c>
      <c r="D385" t="str">
        <f t="shared" si="31"/>
        <v xml:space="preserve">Develop customer care/customer service strategy </v>
      </c>
      <c r="E385" t="str">
        <f t="shared" si="32"/>
        <v>10378</v>
      </c>
      <c r="F385">
        <f t="shared" si="29"/>
        <v>2</v>
      </c>
    </row>
    <row r="386" spans="1:6" hidden="1" x14ac:dyDescent="0.35">
      <c r="A386" t="s">
        <v>378</v>
      </c>
      <c r="B386" t="str">
        <f t="shared" si="30"/>
        <v>Develop customer service segmentation/ prioritization (e.g., tiers) (10381)</v>
      </c>
      <c r="C386" t="str">
        <f t="shared" si="28"/>
        <v>5.1.1</v>
      </c>
      <c r="D386" t="str">
        <f t="shared" si="31"/>
        <v>Develop customer service segmentation/ prioritization</v>
      </c>
      <c r="E386" t="str">
        <f t="shared" si="32"/>
        <v>e.g.,</v>
      </c>
      <c r="F386">
        <f t="shared" si="29"/>
        <v>3</v>
      </c>
    </row>
    <row r="387" spans="1:6" hidden="1" x14ac:dyDescent="0.35">
      <c r="A387" t="s">
        <v>379</v>
      </c>
      <c r="B387" t="str">
        <f t="shared" si="30"/>
        <v>Analyze existing customers (10384)</v>
      </c>
      <c r="C387" t="str">
        <f t="shared" ref="C387:C450" si="33">LEFT(A387,FIND(" ",A387)-1)</f>
        <v>5.1.1.1</v>
      </c>
      <c r="D387" t="str">
        <f t="shared" si="31"/>
        <v>Analyze existing customers</v>
      </c>
      <c r="E387" t="str">
        <f t="shared" si="32"/>
        <v>10384</v>
      </c>
      <c r="F387">
        <f t="shared" ref="F387:F450" si="34">INT((LEN(C387)+1)/2)</f>
        <v>4</v>
      </c>
    </row>
    <row r="388" spans="1:6" hidden="1" x14ac:dyDescent="0.35">
      <c r="A388" t="s">
        <v>380</v>
      </c>
      <c r="B388" t="str">
        <f t="shared" si="30"/>
        <v>Analyze feedback of customer needs  (10385)</v>
      </c>
      <c r="C388" t="str">
        <f t="shared" si="33"/>
        <v>5.1.1.2</v>
      </c>
      <c r="D388" t="str">
        <f t="shared" si="31"/>
        <v xml:space="preserve">Analyze feedback of customer needs </v>
      </c>
      <c r="E388" t="str">
        <f t="shared" si="32"/>
        <v>10385</v>
      </c>
      <c r="F388">
        <f t="shared" si="34"/>
        <v>4</v>
      </c>
    </row>
    <row r="389" spans="1:6" hidden="1" x14ac:dyDescent="0.35">
      <c r="A389" t="s">
        <v>381</v>
      </c>
      <c r="B389" t="str">
        <f t="shared" si="30"/>
        <v>Define customer service policies and procedures (10382)</v>
      </c>
      <c r="C389" t="str">
        <f t="shared" si="33"/>
        <v>5.1.2</v>
      </c>
      <c r="D389" t="str">
        <f t="shared" si="31"/>
        <v>Define customer service policies and procedures</v>
      </c>
      <c r="E389" t="str">
        <f t="shared" si="32"/>
        <v>10382</v>
      </c>
      <c r="F389">
        <f t="shared" si="34"/>
        <v>3</v>
      </c>
    </row>
    <row r="390" spans="1:6" hidden="1" x14ac:dyDescent="0.35">
      <c r="A390" t="s">
        <v>382</v>
      </c>
      <c r="B390" t="str">
        <f t="shared" si="30"/>
        <v>Establish service levels for customers (10383)</v>
      </c>
      <c r="C390" t="str">
        <f t="shared" si="33"/>
        <v>5.1.3</v>
      </c>
      <c r="D390" t="str">
        <f t="shared" si="31"/>
        <v>Establish service levels for customers</v>
      </c>
      <c r="E390" t="str">
        <f t="shared" si="32"/>
        <v>10383</v>
      </c>
      <c r="F390">
        <f t="shared" si="34"/>
        <v>3</v>
      </c>
    </row>
    <row r="391" spans="1:6" x14ac:dyDescent="0.35">
      <c r="A391" t="s">
        <v>383</v>
      </c>
      <c r="B391" t="str">
        <f t="shared" si="30"/>
        <v>Plan and manage customer service operations  (10379)</v>
      </c>
      <c r="C391" t="str">
        <f t="shared" si="33"/>
        <v>5.2</v>
      </c>
      <c r="D391" t="str">
        <f t="shared" si="31"/>
        <v xml:space="preserve">Plan and manage customer service operations </v>
      </c>
      <c r="E391" t="str">
        <f t="shared" si="32"/>
        <v>10379</v>
      </c>
      <c r="F391">
        <f t="shared" si="34"/>
        <v>2</v>
      </c>
    </row>
    <row r="392" spans="1:6" hidden="1" x14ac:dyDescent="0.35">
      <c r="A392" t="s">
        <v>384</v>
      </c>
      <c r="B392" t="str">
        <f t="shared" si="30"/>
        <v>Plan and manage customer service work force  (10387)</v>
      </c>
      <c r="C392" t="str">
        <f t="shared" si="33"/>
        <v>5.2.1</v>
      </c>
      <c r="D392" t="str">
        <f t="shared" si="31"/>
        <v xml:space="preserve">Plan and manage customer service work force </v>
      </c>
      <c r="E392" t="str">
        <f t="shared" si="32"/>
        <v>10387</v>
      </c>
      <c r="F392">
        <f t="shared" si="34"/>
        <v>3</v>
      </c>
    </row>
    <row r="393" spans="1:6" hidden="1" x14ac:dyDescent="0.35">
      <c r="A393" t="s">
        <v>385</v>
      </c>
      <c r="B393" t="str">
        <f t="shared" si="30"/>
        <v>Forecast volume of customer service contacts (10390)</v>
      </c>
      <c r="C393" t="str">
        <f t="shared" si="33"/>
        <v>5.2.1.1</v>
      </c>
      <c r="D393" t="str">
        <f t="shared" si="31"/>
        <v>Forecast volume of customer service contacts</v>
      </c>
      <c r="E393" t="str">
        <f t="shared" si="32"/>
        <v>10390</v>
      </c>
      <c r="F393">
        <f t="shared" si="34"/>
        <v>4</v>
      </c>
    </row>
    <row r="394" spans="1:6" hidden="1" x14ac:dyDescent="0.35">
      <c r="A394" t="s">
        <v>386</v>
      </c>
      <c r="B394" t="str">
        <f t="shared" si="30"/>
        <v>Schedule customer service work force  (10391)</v>
      </c>
      <c r="C394" t="str">
        <f t="shared" si="33"/>
        <v>5.2.1.2</v>
      </c>
      <c r="D394" t="str">
        <f t="shared" si="31"/>
        <v xml:space="preserve">Schedule customer service work force </v>
      </c>
      <c r="E394" t="str">
        <f t="shared" si="32"/>
        <v>10391</v>
      </c>
      <c r="F394">
        <f t="shared" si="34"/>
        <v>4</v>
      </c>
    </row>
    <row r="395" spans="1:6" hidden="1" x14ac:dyDescent="0.35">
      <c r="A395" t="s">
        <v>387</v>
      </c>
      <c r="B395" t="str">
        <f t="shared" si="30"/>
        <v>Track work force utilization (10392)</v>
      </c>
      <c r="C395" t="str">
        <f t="shared" si="33"/>
        <v>5.2.1.3</v>
      </c>
      <c r="D395" t="str">
        <f t="shared" si="31"/>
        <v>Track work force utilization</v>
      </c>
      <c r="E395" t="str">
        <f t="shared" si="32"/>
        <v>10392</v>
      </c>
      <c r="F395">
        <f t="shared" si="34"/>
        <v>4</v>
      </c>
    </row>
    <row r="396" spans="1:6" hidden="1" x14ac:dyDescent="0.35">
      <c r="A396" t="s">
        <v>388</v>
      </c>
      <c r="B396" t="str">
        <f t="shared" si="30"/>
        <v>Monitor and evaluate quality of customer interactions with customer service representatives (10393)</v>
      </c>
      <c r="C396" t="str">
        <f t="shared" si="33"/>
        <v>5.2.1.4</v>
      </c>
      <c r="D396" t="str">
        <f t="shared" si="31"/>
        <v>Monitor and evaluate quality of customer interactions with customer service representatives</v>
      </c>
      <c r="E396" t="str">
        <f t="shared" si="32"/>
        <v>10393</v>
      </c>
      <c r="F396">
        <f t="shared" si="34"/>
        <v>4</v>
      </c>
    </row>
    <row r="397" spans="1:6" hidden="1" x14ac:dyDescent="0.35">
      <c r="A397" t="s">
        <v>389</v>
      </c>
      <c r="B397" t="str">
        <f t="shared" si="30"/>
        <v>Manage customer service requests/inquiries  (10388)</v>
      </c>
      <c r="C397" t="str">
        <f t="shared" si="33"/>
        <v>5.2.2</v>
      </c>
      <c r="D397" t="str">
        <f t="shared" si="31"/>
        <v xml:space="preserve">Manage customer service requests/inquiries </v>
      </c>
      <c r="E397" t="str">
        <f t="shared" si="32"/>
        <v>10388</v>
      </c>
      <c r="F397">
        <f t="shared" si="34"/>
        <v>3</v>
      </c>
    </row>
    <row r="398" spans="1:6" hidden="1" x14ac:dyDescent="0.35">
      <c r="A398" t="s">
        <v>390</v>
      </c>
      <c r="B398" t="str">
        <f t="shared" si="30"/>
        <v>Receive customer requests/inquiries  (10394)</v>
      </c>
      <c r="C398" t="str">
        <f t="shared" si="33"/>
        <v>5.2.2.1</v>
      </c>
      <c r="D398" t="str">
        <f t="shared" si="31"/>
        <v xml:space="preserve">Receive customer requests/inquiries </v>
      </c>
      <c r="E398" t="str">
        <f t="shared" si="32"/>
        <v>10394</v>
      </c>
      <c r="F398">
        <f t="shared" si="34"/>
        <v>4</v>
      </c>
    </row>
    <row r="399" spans="1:6" hidden="1" x14ac:dyDescent="0.35">
      <c r="A399" t="s">
        <v>391</v>
      </c>
      <c r="B399" t="str">
        <f t="shared" si="30"/>
        <v>Route customer requests/inquiries  (10395)</v>
      </c>
      <c r="C399" t="str">
        <f t="shared" si="33"/>
        <v>5.2.2.2</v>
      </c>
      <c r="D399" t="str">
        <f t="shared" si="31"/>
        <v xml:space="preserve">Route customer requests/inquiries </v>
      </c>
      <c r="E399" t="str">
        <f t="shared" si="32"/>
        <v>10395</v>
      </c>
      <c r="F399">
        <f t="shared" si="34"/>
        <v>4</v>
      </c>
    </row>
    <row r="400" spans="1:6" hidden="1" x14ac:dyDescent="0.35">
      <c r="A400" t="s">
        <v>392</v>
      </c>
      <c r="B400" t="str">
        <f t="shared" si="30"/>
        <v>Respond to customer requests/ inquiries (10396)</v>
      </c>
      <c r="C400" t="str">
        <f t="shared" si="33"/>
        <v>5.2.2.3</v>
      </c>
      <c r="D400" t="str">
        <f t="shared" si="31"/>
        <v>Respond to customer requests/ inquiries</v>
      </c>
      <c r="E400" t="str">
        <f t="shared" si="32"/>
        <v>10396</v>
      </c>
      <c r="F400">
        <f t="shared" si="34"/>
        <v>4</v>
      </c>
    </row>
    <row r="401" spans="1:6" hidden="1" x14ac:dyDescent="0.35">
      <c r="A401" t="s">
        <v>393</v>
      </c>
      <c r="B401" t="str">
        <f t="shared" si="30"/>
        <v>Manage customer complaints (10389)</v>
      </c>
      <c r="C401" t="str">
        <f t="shared" si="33"/>
        <v>5.2.3</v>
      </c>
      <c r="D401" t="str">
        <f t="shared" si="31"/>
        <v>Manage customer complaints</v>
      </c>
      <c r="E401" t="str">
        <f t="shared" si="32"/>
        <v>10389</v>
      </c>
      <c r="F401">
        <f t="shared" si="34"/>
        <v>3</v>
      </c>
    </row>
    <row r="402" spans="1:6" hidden="1" x14ac:dyDescent="0.35">
      <c r="A402" t="s">
        <v>394</v>
      </c>
      <c r="B402" t="str">
        <f t="shared" si="30"/>
        <v>Receive customer complaints (10397)</v>
      </c>
      <c r="C402" t="str">
        <f t="shared" si="33"/>
        <v>5.2.3.1</v>
      </c>
      <c r="D402" t="str">
        <f t="shared" si="31"/>
        <v>Receive customer complaints</v>
      </c>
      <c r="E402" t="str">
        <f t="shared" si="32"/>
        <v>10397</v>
      </c>
      <c r="F402">
        <f t="shared" si="34"/>
        <v>4</v>
      </c>
    </row>
    <row r="403" spans="1:6" hidden="1" x14ac:dyDescent="0.35">
      <c r="A403" t="s">
        <v>395</v>
      </c>
      <c r="B403" t="str">
        <f t="shared" si="30"/>
        <v>Route customer complaints (10398)</v>
      </c>
      <c r="C403" t="str">
        <f t="shared" si="33"/>
        <v>5.2.3.2</v>
      </c>
      <c r="D403" t="str">
        <f t="shared" si="31"/>
        <v>Route customer complaints</v>
      </c>
      <c r="E403" t="str">
        <f t="shared" si="32"/>
        <v>10398</v>
      </c>
      <c r="F403">
        <f t="shared" si="34"/>
        <v>4</v>
      </c>
    </row>
    <row r="404" spans="1:6" hidden="1" x14ac:dyDescent="0.35">
      <c r="A404" t="s">
        <v>396</v>
      </c>
      <c r="B404" t="str">
        <f t="shared" si="30"/>
        <v>Resolve customer complaints (10399)</v>
      </c>
      <c r="C404" t="str">
        <f t="shared" si="33"/>
        <v>5.2.3.3</v>
      </c>
      <c r="D404" t="str">
        <f t="shared" si="31"/>
        <v>Resolve customer complaints</v>
      </c>
      <c r="E404" t="str">
        <f t="shared" si="32"/>
        <v>10399</v>
      </c>
      <c r="F404">
        <f t="shared" si="34"/>
        <v>4</v>
      </c>
    </row>
    <row r="405" spans="1:6" hidden="1" x14ac:dyDescent="0.35">
      <c r="A405" t="s">
        <v>397</v>
      </c>
      <c r="B405" t="str">
        <f t="shared" si="30"/>
        <v xml:space="preserve">Respond to customer complaints  (10400) </v>
      </c>
      <c r="C405" t="str">
        <f t="shared" si="33"/>
        <v>5.2.3.4</v>
      </c>
      <c r="D405" t="str">
        <f t="shared" si="31"/>
        <v xml:space="preserve">Respond to customer complaints </v>
      </c>
      <c r="E405" t="str">
        <f t="shared" si="32"/>
        <v>10400</v>
      </c>
      <c r="F405">
        <f t="shared" si="34"/>
        <v>4</v>
      </c>
    </row>
    <row r="406" spans="1:6" x14ac:dyDescent="0.35">
      <c r="A406" t="s">
        <v>398</v>
      </c>
      <c r="B406" t="str">
        <f t="shared" si="30"/>
        <v>Measure and evaluate customer service operations  (10380)</v>
      </c>
      <c r="C406" t="str">
        <f t="shared" si="33"/>
        <v>5.3</v>
      </c>
      <c r="D406" t="str">
        <f t="shared" si="31"/>
        <v xml:space="preserve">Measure and evaluate customer service operations </v>
      </c>
      <c r="E406" t="str">
        <f t="shared" si="32"/>
        <v>10380</v>
      </c>
      <c r="F406">
        <f t="shared" si="34"/>
        <v>2</v>
      </c>
    </row>
    <row r="407" spans="1:6" hidden="1" x14ac:dyDescent="0.35">
      <c r="A407" t="s">
        <v>399</v>
      </c>
      <c r="B407" t="str">
        <f t="shared" si="30"/>
        <v>Measure customer satisfaction with customer requests/inquiries handling (10401)</v>
      </c>
      <c r="C407" t="str">
        <f t="shared" si="33"/>
        <v>5.3.1</v>
      </c>
      <c r="D407" t="str">
        <f t="shared" si="31"/>
        <v>Measure customer satisfaction with customer requests/inquiries handling</v>
      </c>
      <c r="E407" t="str">
        <f t="shared" si="32"/>
        <v>10401</v>
      </c>
      <c r="F407">
        <f t="shared" si="34"/>
        <v>3</v>
      </c>
    </row>
    <row r="408" spans="1:6" hidden="1" x14ac:dyDescent="0.35">
      <c r="A408" t="s">
        <v>400</v>
      </c>
      <c r="B408" t="str">
        <f t="shared" si="30"/>
        <v>Gather and solicit post-sale customer feedback on products and services (10404)</v>
      </c>
      <c r="C408" t="str">
        <f t="shared" si="33"/>
        <v>5.3.1.1</v>
      </c>
      <c r="D408" t="str">
        <f t="shared" si="31"/>
        <v>Gather and solicit post-sale customer feedback on products and services</v>
      </c>
      <c r="E408" t="str">
        <f t="shared" si="32"/>
        <v>10404</v>
      </c>
      <c r="F408">
        <f t="shared" si="34"/>
        <v>4</v>
      </c>
    </row>
    <row r="409" spans="1:6" hidden="1" x14ac:dyDescent="0.35">
      <c r="A409" t="s">
        <v>401</v>
      </c>
      <c r="B409" t="str">
        <f t="shared" si="30"/>
        <v>Solicit post-sale customer feedback on ad effectiveness (10405)</v>
      </c>
      <c r="C409" t="str">
        <f t="shared" si="33"/>
        <v>5.3.1.2</v>
      </c>
      <c r="D409" t="str">
        <f t="shared" si="31"/>
        <v>Solicit post-sale customer feedback on ad effectiveness</v>
      </c>
      <c r="E409" t="str">
        <f t="shared" si="32"/>
        <v>10405</v>
      </c>
      <c r="F409">
        <f t="shared" si="34"/>
        <v>4</v>
      </c>
    </row>
    <row r="410" spans="1:6" hidden="1" x14ac:dyDescent="0.35">
      <c r="A410" t="s">
        <v>402</v>
      </c>
      <c r="B410" t="str">
        <f t="shared" si="30"/>
        <v>Analyze product and service satisfaction data and identify improvement opportunities (10406)</v>
      </c>
      <c r="C410" t="str">
        <f t="shared" si="33"/>
        <v>5.3.1.3</v>
      </c>
      <c r="D410" t="str">
        <f t="shared" si="31"/>
        <v>Analyze product and service satisfaction data and identify improvement opportunities</v>
      </c>
      <c r="E410" t="str">
        <f t="shared" si="32"/>
        <v>10406</v>
      </c>
      <c r="F410">
        <f t="shared" si="34"/>
        <v>4</v>
      </c>
    </row>
    <row r="411" spans="1:6" hidden="1" x14ac:dyDescent="0.35">
      <c r="A411" t="s">
        <v>403</v>
      </c>
      <c r="B411" t="str">
        <f t="shared" si="30"/>
        <v>Provide customer feedback to product management on products and services (10407)</v>
      </c>
      <c r="C411" t="str">
        <f t="shared" si="33"/>
        <v>5.3.1.4</v>
      </c>
      <c r="D411" t="str">
        <f t="shared" si="31"/>
        <v>Provide customer feedback to product management on products and services</v>
      </c>
      <c r="E411" t="str">
        <f t="shared" si="32"/>
        <v>10407</v>
      </c>
      <c r="F411">
        <f t="shared" si="34"/>
        <v>4</v>
      </c>
    </row>
    <row r="412" spans="1:6" hidden="1" x14ac:dyDescent="0.35">
      <c r="A412" t="s">
        <v>404</v>
      </c>
      <c r="B412" t="str">
        <f t="shared" si="30"/>
        <v>Measure customer satisfaction with customer- complaint handling and resolution (10402)</v>
      </c>
      <c r="C412" t="str">
        <f t="shared" si="33"/>
        <v>5.3.2</v>
      </c>
      <c r="D412" t="str">
        <f t="shared" si="31"/>
        <v>Measure customer satisfaction with customer- complaint handling and resolution</v>
      </c>
      <c r="E412" t="str">
        <f t="shared" si="32"/>
        <v>10402</v>
      </c>
      <c r="F412">
        <f t="shared" si="34"/>
        <v>3</v>
      </c>
    </row>
    <row r="413" spans="1:6" hidden="1" x14ac:dyDescent="0.35">
      <c r="A413" t="s">
        <v>405</v>
      </c>
      <c r="B413" t="str">
        <f t="shared" si="30"/>
        <v>Solicit customer feedback on complaint handling and resolution  (11236)</v>
      </c>
      <c r="C413" t="str">
        <f t="shared" si="33"/>
        <v>5.3.2.1</v>
      </c>
      <c r="D413" t="str">
        <f t="shared" si="31"/>
        <v xml:space="preserve">Solicit customer feedback on complaint handling and resolution </v>
      </c>
      <c r="E413" t="str">
        <f t="shared" si="32"/>
        <v>11236</v>
      </c>
      <c r="F413">
        <f t="shared" si="34"/>
        <v>4</v>
      </c>
    </row>
    <row r="414" spans="1:6" hidden="1" x14ac:dyDescent="0.35">
      <c r="A414" t="s">
        <v>406</v>
      </c>
      <c r="B414" t="str">
        <f t="shared" si="30"/>
        <v>Analyze customer complaint data and identify improvement opportunities  (11237)</v>
      </c>
      <c r="C414" t="str">
        <f t="shared" si="33"/>
        <v>5.3.2.2</v>
      </c>
      <c r="D414" t="str">
        <f t="shared" si="31"/>
        <v xml:space="preserve">Analyze customer complaint data and identify improvement opportunities </v>
      </c>
      <c r="E414" t="str">
        <f t="shared" si="32"/>
        <v>11237</v>
      </c>
      <c r="F414">
        <f t="shared" si="34"/>
        <v>4</v>
      </c>
    </row>
    <row r="415" spans="1:6" hidden="1" x14ac:dyDescent="0.35">
      <c r="A415" t="s">
        <v>407</v>
      </c>
      <c r="B415" t="str">
        <f t="shared" si="30"/>
        <v>Measure customer satisfaction with products and services (10403)</v>
      </c>
      <c r="C415" t="str">
        <f t="shared" si="33"/>
        <v>5.3.3</v>
      </c>
      <c r="D415" t="str">
        <f t="shared" si="31"/>
        <v>Measure customer satisfaction with products and services</v>
      </c>
      <c r="E415" t="str">
        <f t="shared" si="32"/>
        <v>10403</v>
      </c>
      <c r="F415">
        <f t="shared" si="34"/>
        <v>3</v>
      </c>
    </row>
    <row r="416" spans="1:6" hidden="1" x14ac:dyDescent="0.35">
      <c r="A416" t="s">
        <v>408</v>
      </c>
      <c r="B416" t="str">
        <f t="shared" si="30"/>
        <v>Gather and solicit post-sale customer feedback on products and services (11238)</v>
      </c>
      <c r="C416" t="str">
        <f t="shared" si="33"/>
        <v>5.3.3.1</v>
      </c>
      <c r="D416" t="str">
        <f t="shared" si="31"/>
        <v>Gather and solicit post-sale customer feedback on products and services</v>
      </c>
      <c r="E416" t="str">
        <f t="shared" si="32"/>
        <v>11238</v>
      </c>
      <c r="F416">
        <f t="shared" si="34"/>
        <v>4</v>
      </c>
    </row>
    <row r="417" spans="1:6" hidden="1" x14ac:dyDescent="0.35">
      <c r="A417" t="s">
        <v>409</v>
      </c>
      <c r="B417" t="str">
        <f t="shared" si="30"/>
        <v>Solicit post-sale customer feedback on ad effectiveness (11239)</v>
      </c>
      <c r="C417" t="str">
        <f t="shared" si="33"/>
        <v>5.3.3.2</v>
      </c>
      <c r="D417" t="str">
        <f t="shared" si="31"/>
        <v>Solicit post-sale customer feedback on ad effectiveness</v>
      </c>
      <c r="E417" t="str">
        <f t="shared" si="32"/>
        <v>11239</v>
      </c>
      <c r="F417">
        <f t="shared" si="34"/>
        <v>4</v>
      </c>
    </row>
    <row r="418" spans="1:6" hidden="1" x14ac:dyDescent="0.35">
      <c r="A418" t="s">
        <v>410</v>
      </c>
      <c r="B418" t="str">
        <f t="shared" si="30"/>
        <v>Analyze product and service satisfaction data and identify improvement opportunities (11240)</v>
      </c>
      <c r="C418" t="str">
        <f t="shared" si="33"/>
        <v>5.3.3.3</v>
      </c>
      <c r="D418" t="str">
        <f t="shared" si="31"/>
        <v>Analyze product and service satisfaction data and identify improvement opportunities</v>
      </c>
      <c r="E418" t="str">
        <f t="shared" si="32"/>
        <v>11240</v>
      </c>
      <c r="F418">
        <f t="shared" si="34"/>
        <v>4</v>
      </c>
    </row>
    <row r="419" spans="1:6" hidden="1" x14ac:dyDescent="0.35">
      <c r="A419" t="s">
        <v>411</v>
      </c>
      <c r="B419" t="str">
        <f t="shared" si="30"/>
        <v>Provide customer feedback to product management on products and services (11241)</v>
      </c>
      <c r="C419" t="str">
        <f t="shared" si="33"/>
        <v>5.3.3.4</v>
      </c>
      <c r="D419" t="str">
        <f t="shared" si="31"/>
        <v>Provide customer feedback to product management on products and services</v>
      </c>
      <c r="E419" t="str">
        <f t="shared" si="32"/>
        <v>11241</v>
      </c>
      <c r="F419">
        <f t="shared" si="34"/>
        <v>4</v>
      </c>
    </row>
    <row r="420" spans="1:6" x14ac:dyDescent="0.35">
      <c r="A420" t="s">
        <v>1203</v>
      </c>
      <c r="B420" t="str">
        <f t="shared" si="30"/>
        <v>Develop and Manage Human Capital (10007)</v>
      </c>
      <c r="C420" t="str">
        <f t="shared" si="33"/>
        <v>6</v>
      </c>
      <c r="D420" t="str">
        <f t="shared" si="31"/>
        <v>Develop and Manage Human Capital</v>
      </c>
      <c r="E420" t="str">
        <f t="shared" si="32"/>
        <v>10007</v>
      </c>
      <c r="F420">
        <f t="shared" si="34"/>
        <v>1</v>
      </c>
    </row>
    <row r="421" spans="1:6" x14ac:dyDescent="0.35">
      <c r="A421" t="s">
        <v>412</v>
      </c>
      <c r="B421" t="str">
        <f t="shared" si="30"/>
        <v>Develop and manage human resources (HR) planning, policies, and strategies (17043)</v>
      </c>
      <c r="C421" t="str">
        <f t="shared" si="33"/>
        <v>6.1</v>
      </c>
      <c r="D421" t="str">
        <f t="shared" si="31"/>
        <v>Develop and manage human resources</v>
      </c>
      <c r="E421" t="str">
        <f t="shared" si="32"/>
        <v>HR) p</v>
      </c>
      <c r="F421">
        <f t="shared" si="34"/>
        <v>2</v>
      </c>
    </row>
    <row r="422" spans="1:6" hidden="1" x14ac:dyDescent="0.35">
      <c r="A422" t="s">
        <v>413</v>
      </c>
      <c r="B422" t="str">
        <f t="shared" si="30"/>
        <v>Develop human resources strategy (17044)</v>
      </c>
      <c r="C422" t="str">
        <f t="shared" si="33"/>
        <v>6.1.1</v>
      </c>
      <c r="D422" t="str">
        <f t="shared" si="31"/>
        <v>Develop human resources strategy</v>
      </c>
      <c r="E422" t="str">
        <f t="shared" si="32"/>
        <v>17044</v>
      </c>
      <c r="F422">
        <f t="shared" si="34"/>
        <v>3</v>
      </c>
    </row>
    <row r="423" spans="1:6" hidden="1" x14ac:dyDescent="0.35">
      <c r="A423" t="s">
        <v>414</v>
      </c>
      <c r="B423" t="str">
        <f t="shared" si="30"/>
        <v>Identify strategic HR needs (10418)</v>
      </c>
      <c r="C423" t="str">
        <f t="shared" si="33"/>
        <v>6.1.1.1</v>
      </c>
      <c r="D423" t="str">
        <f t="shared" si="31"/>
        <v>Identify strategic HR needs</v>
      </c>
      <c r="E423" t="str">
        <f t="shared" si="32"/>
        <v>10418</v>
      </c>
      <c r="F423">
        <f t="shared" si="34"/>
        <v>4</v>
      </c>
    </row>
    <row r="424" spans="1:6" hidden="1" x14ac:dyDescent="0.35">
      <c r="A424" t="s">
        <v>415</v>
      </c>
      <c r="B424" t="str">
        <f t="shared" si="30"/>
        <v>Define HR and business function roles and accountability (10419)</v>
      </c>
      <c r="C424" t="str">
        <f t="shared" si="33"/>
        <v>6.1.1.2</v>
      </c>
      <c r="D424" t="str">
        <f t="shared" si="31"/>
        <v>Define HR and business function roles and accountability</v>
      </c>
      <c r="E424" t="str">
        <f t="shared" si="32"/>
        <v>10419</v>
      </c>
      <c r="F424">
        <f t="shared" si="34"/>
        <v>4</v>
      </c>
    </row>
    <row r="425" spans="1:6" hidden="1" x14ac:dyDescent="0.35">
      <c r="A425" t="s">
        <v>416</v>
      </c>
      <c r="B425" t="str">
        <f t="shared" si="30"/>
        <v>Determine HR costs (10420)</v>
      </c>
      <c r="C425" t="str">
        <f t="shared" si="33"/>
        <v>6.1.1.3</v>
      </c>
      <c r="D425" t="str">
        <f t="shared" si="31"/>
        <v>Determine HR costs</v>
      </c>
      <c r="E425" t="str">
        <f t="shared" si="32"/>
        <v>10420</v>
      </c>
      <c r="F425">
        <f t="shared" si="34"/>
        <v>4</v>
      </c>
    </row>
    <row r="426" spans="1:6" hidden="1" x14ac:dyDescent="0.35">
      <c r="A426" t="s">
        <v>417</v>
      </c>
      <c r="B426" t="str">
        <f t="shared" ref="B426:B489" si="35">RIGHT(A426,LEN(A426)-FIND(" ",A426))</f>
        <v>Establish HR measures (10421)</v>
      </c>
      <c r="C426" t="str">
        <f t="shared" si="33"/>
        <v>6.1.1.4</v>
      </c>
      <c r="D426" t="str">
        <f t="shared" si="31"/>
        <v>Establish HR measures</v>
      </c>
      <c r="E426" t="str">
        <f t="shared" si="32"/>
        <v>10421</v>
      </c>
      <c r="F426">
        <f t="shared" si="34"/>
        <v>4</v>
      </c>
    </row>
    <row r="427" spans="1:6" hidden="1" x14ac:dyDescent="0.35">
      <c r="A427" t="s">
        <v>418</v>
      </c>
      <c r="B427" t="str">
        <f t="shared" si="35"/>
        <v>Communicate HR strategies (10422)</v>
      </c>
      <c r="C427" t="str">
        <f t="shared" si="33"/>
        <v>6.1.1.5</v>
      </c>
      <c r="D427" t="str">
        <f t="shared" si="31"/>
        <v>Communicate HR strategies</v>
      </c>
      <c r="E427" t="str">
        <f t="shared" si="32"/>
        <v>10422</v>
      </c>
      <c r="F427">
        <f t="shared" si="34"/>
        <v>4</v>
      </c>
    </row>
    <row r="428" spans="1:6" hidden="1" x14ac:dyDescent="0.35">
      <c r="A428" t="s">
        <v>419</v>
      </c>
      <c r="B428" t="str">
        <f t="shared" si="35"/>
        <v>Develop strategy for HR systems/ technologies/tools (10432)</v>
      </c>
      <c r="C428" t="str">
        <f t="shared" si="33"/>
        <v>6.1.1.6</v>
      </c>
      <c r="D428" t="str">
        <f t="shared" si="31"/>
        <v>Develop strategy for HR systems/ technologies/tools</v>
      </c>
      <c r="E428" t="str">
        <f t="shared" si="32"/>
        <v>10432</v>
      </c>
      <c r="F428">
        <f t="shared" si="34"/>
        <v>4</v>
      </c>
    </row>
    <row r="429" spans="1:6" hidden="1" x14ac:dyDescent="0.35">
      <c r="A429" t="s">
        <v>420</v>
      </c>
      <c r="B429" t="str">
        <f t="shared" si="35"/>
        <v>Develop and implement workforce strategy and policies (17045)</v>
      </c>
      <c r="C429" t="str">
        <f t="shared" si="33"/>
        <v>6.1.2</v>
      </c>
      <c r="D429" t="str">
        <f t="shared" si="31"/>
        <v>Develop and implement workforce strategy and policies</v>
      </c>
      <c r="E429" t="str">
        <f t="shared" si="32"/>
        <v>17045</v>
      </c>
      <c r="F429">
        <f t="shared" si="34"/>
        <v>3</v>
      </c>
    </row>
    <row r="430" spans="1:6" hidden="1" x14ac:dyDescent="0.35">
      <c r="A430" t="s">
        <v>421</v>
      </c>
      <c r="B430" t="str">
        <f t="shared" si="35"/>
        <v>Gather skill requirements according to corporate strategy and market environment (10423)</v>
      </c>
      <c r="C430" t="str">
        <f t="shared" si="33"/>
        <v>6.1.2.1</v>
      </c>
      <c r="D430" t="str">
        <f t="shared" si="31"/>
        <v>Gather skill requirements according to corporate strategy and market environment</v>
      </c>
      <c r="E430" t="str">
        <f t="shared" si="32"/>
        <v>10423</v>
      </c>
      <c r="F430">
        <f t="shared" si="34"/>
        <v>4</v>
      </c>
    </row>
    <row r="431" spans="1:6" hidden="1" x14ac:dyDescent="0.35">
      <c r="A431" t="s">
        <v>422</v>
      </c>
      <c r="B431" t="str">
        <f t="shared" si="35"/>
        <v>Plan employee resourcing requirements per unit/organization  (10424)</v>
      </c>
      <c r="C431" t="str">
        <f t="shared" si="33"/>
        <v>6.1.2.2</v>
      </c>
      <c r="D431" t="str">
        <f t="shared" si="31"/>
        <v xml:space="preserve">Plan employee resourcing requirements per unit/organization </v>
      </c>
      <c r="E431" t="str">
        <f t="shared" si="32"/>
        <v>10424</v>
      </c>
      <c r="F431">
        <f t="shared" si="34"/>
        <v>4</v>
      </c>
    </row>
    <row r="432" spans="1:6" hidden="1" x14ac:dyDescent="0.35">
      <c r="A432" t="s">
        <v>423</v>
      </c>
      <c r="B432" t="str">
        <f t="shared" si="35"/>
        <v>Develop compensation plan (10425)</v>
      </c>
      <c r="C432" t="str">
        <f t="shared" si="33"/>
        <v>6.1.2.3</v>
      </c>
      <c r="D432" t="str">
        <f t="shared" si="31"/>
        <v>Develop compensation plan</v>
      </c>
      <c r="E432" t="str">
        <f t="shared" si="32"/>
        <v>10425</v>
      </c>
      <c r="F432">
        <f t="shared" si="34"/>
        <v>4</v>
      </c>
    </row>
    <row r="433" spans="1:6" hidden="1" x14ac:dyDescent="0.35">
      <c r="A433" t="s">
        <v>424</v>
      </c>
      <c r="B433" t="str">
        <f t="shared" si="35"/>
        <v>Develop succession plan (10426)</v>
      </c>
      <c r="C433" t="str">
        <f t="shared" si="33"/>
        <v>6.1.2.4</v>
      </c>
      <c r="D433" t="str">
        <f t="shared" si="31"/>
        <v>Develop succession plan</v>
      </c>
      <c r="E433" t="str">
        <f t="shared" si="32"/>
        <v>10426</v>
      </c>
      <c r="F433">
        <f t="shared" si="34"/>
        <v>4</v>
      </c>
    </row>
    <row r="434" spans="1:6" hidden="1" x14ac:dyDescent="0.35">
      <c r="A434" t="s">
        <v>425</v>
      </c>
      <c r="B434" t="str">
        <f t="shared" si="35"/>
        <v>Develop employee diversity plan  (10427)</v>
      </c>
      <c r="C434" t="str">
        <f t="shared" si="33"/>
        <v>6.1.2.5</v>
      </c>
      <c r="D434" t="str">
        <f t="shared" si="31"/>
        <v xml:space="preserve">Develop employee diversity plan </v>
      </c>
      <c r="E434" t="str">
        <f t="shared" si="32"/>
        <v>10427</v>
      </c>
      <c r="F434">
        <f t="shared" si="34"/>
        <v>4</v>
      </c>
    </row>
    <row r="435" spans="1:6" hidden="1" x14ac:dyDescent="0.35">
      <c r="A435" t="s">
        <v>426</v>
      </c>
      <c r="B435" t="str">
        <f t="shared" si="35"/>
        <v>Develop other HR programs (10428)</v>
      </c>
      <c r="C435" t="str">
        <f t="shared" si="33"/>
        <v>6.1.2.6</v>
      </c>
      <c r="D435" t="str">
        <f t="shared" si="31"/>
        <v>Develop other HR programs</v>
      </c>
      <c r="E435" t="str">
        <f t="shared" si="32"/>
        <v>10428</v>
      </c>
      <c r="F435">
        <f t="shared" si="34"/>
        <v>4</v>
      </c>
    </row>
    <row r="436" spans="1:6" hidden="1" x14ac:dyDescent="0.35">
      <c r="A436" t="s">
        <v>427</v>
      </c>
      <c r="B436" t="str">
        <f t="shared" si="35"/>
        <v>Develop HR policies (10429)</v>
      </c>
      <c r="C436" t="str">
        <f t="shared" si="33"/>
        <v>6.1.2.7</v>
      </c>
      <c r="D436" t="str">
        <f t="shared" si="31"/>
        <v>Develop HR policies</v>
      </c>
      <c r="E436" t="str">
        <f t="shared" si="32"/>
        <v>10429</v>
      </c>
      <c r="F436">
        <f t="shared" si="34"/>
        <v>4</v>
      </c>
    </row>
    <row r="437" spans="1:6" hidden="1" x14ac:dyDescent="0.35">
      <c r="A437" t="s">
        <v>428</v>
      </c>
      <c r="B437" t="str">
        <f t="shared" si="35"/>
        <v>Administer HR policies (10430)</v>
      </c>
      <c r="C437" t="str">
        <f t="shared" si="33"/>
        <v>6.1.2.8</v>
      </c>
      <c r="D437" t="str">
        <f t="shared" si="31"/>
        <v>Administer HR policies</v>
      </c>
      <c r="E437" t="str">
        <f t="shared" si="32"/>
        <v>10430</v>
      </c>
      <c r="F437">
        <f t="shared" si="34"/>
        <v>4</v>
      </c>
    </row>
    <row r="438" spans="1:6" hidden="1" x14ac:dyDescent="0.35">
      <c r="A438" t="s">
        <v>429</v>
      </c>
      <c r="B438" t="str">
        <f t="shared" si="35"/>
        <v>Plan employee benefits (10431)</v>
      </c>
      <c r="C438" t="str">
        <f t="shared" si="33"/>
        <v>6.1.2.9</v>
      </c>
      <c r="D438" t="str">
        <f t="shared" si="31"/>
        <v>Plan employee benefits</v>
      </c>
      <c r="E438" t="str">
        <f t="shared" si="32"/>
        <v>10431</v>
      </c>
      <c r="F438">
        <f t="shared" si="34"/>
        <v>4</v>
      </c>
    </row>
    <row r="439" spans="1:6" hidden="1" x14ac:dyDescent="0.35">
      <c r="A439" t="s">
        <v>430</v>
      </c>
      <c r="B439" t="str">
        <f t="shared" si="35"/>
        <v>Develop work force strategy models  (10433)</v>
      </c>
      <c r="C439" t="str">
        <f t="shared" si="33"/>
        <v>6.1.2.10</v>
      </c>
      <c r="D439" t="str">
        <f t="shared" si="31"/>
        <v xml:space="preserve">Develop work force strategy models </v>
      </c>
      <c r="E439" t="str">
        <f t="shared" si="32"/>
        <v>10433</v>
      </c>
      <c r="F439">
        <f t="shared" si="34"/>
        <v>4</v>
      </c>
    </row>
    <row r="440" spans="1:6" hidden="1" x14ac:dyDescent="0.35">
      <c r="A440" t="s">
        <v>431</v>
      </c>
      <c r="B440" t="str">
        <f t="shared" si="35"/>
        <v>Monitor and update strategy, plans, and policies (10417)</v>
      </c>
      <c r="C440" t="str">
        <f t="shared" si="33"/>
        <v>6.1.3</v>
      </c>
      <c r="D440" t="str">
        <f t="shared" si="31"/>
        <v>Monitor and update strategy, plans, and policies</v>
      </c>
      <c r="E440" t="str">
        <f t="shared" si="32"/>
        <v>10417</v>
      </c>
      <c r="F440">
        <f t="shared" si="34"/>
        <v>3</v>
      </c>
    </row>
    <row r="441" spans="1:6" hidden="1" x14ac:dyDescent="0.35">
      <c r="A441" t="s">
        <v>432</v>
      </c>
      <c r="B441" t="str">
        <f t="shared" si="35"/>
        <v>Measure realization of objectives  (10434)</v>
      </c>
      <c r="C441" t="str">
        <f t="shared" si="33"/>
        <v>6.1.3.1</v>
      </c>
      <c r="D441" t="str">
        <f t="shared" si="31"/>
        <v xml:space="preserve">Measure realization of objectives </v>
      </c>
      <c r="E441" t="str">
        <f t="shared" si="32"/>
        <v>10434</v>
      </c>
      <c r="F441">
        <f t="shared" si="34"/>
        <v>4</v>
      </c>
    </row>
    <row r="442" spans="1:6" hidden="1" x14ac:dyDescent="0.35">
      <c r="A442" t="s">
        <v>433</v>
      </c>
      <c r="B442" t="str">
        <f t="shared" si="35"/>
        <v>Measure contribution to business strategy (10435)</v>
      </c>
      <c r="C442" t="str">
        <f t="shared" si="33"/>
        <v>6.1.3.2</v>
      </c>
      <c r="D442" t="str">
        <f t="shared" si="31"/>
        <v>Measure contribution to business strategy</v>
      </c>
      <c r="E442" t="str">
        <f t="shared" si="32"/>
        <v>10435</v>
      </c>
      <c r="F442">
        <f t="shared" si="34"/>
        <v>4</v>
      </c>
    </row>
    <row r="443" spans="1:6" hidden="1" x14ac:dyDescent="0.35">
      <c r="A443" t="s">
        <v>434</v>
      </c>
      <c r="B443" t="str">
        <f t="shared" si="35"/>
        <v>Communicate plans and provide updates to stakeholders (10436)</v>
      </c>
      <c r="C443" t="str">
        <f t="shared" si="33"/>
        <v>6.1.3.3</v>
      </c>
      <c r="D443" t="str">
        <f t="shared" si="31"/>
        <v>Communicate plans and provide updates to stakeholders</v>
      </c>
      <c r="E443" t="str">
        <f t="shared" si="32"/>
        <v>10436</v>
      </c>
      <c r="F443">
        <f t="shared" si="34"/>
        <v>4</v>
      </c>
    </row>
    <row r="444" spans="1:6" hidden="1" x14ac:dyDescent="0.35">
      <c r="A444" t="s">
        <v>435</v>
      </c>
      <c r="B444" t="str">
        <f t="shared" si="35"/>
        <v>Review and revise HR plans (10438)</v>
      </c>
      <c r="C444" t="str">
        <f t="shared" si="33"/>
        <v>6.1.3.4</v>
      </c>
      <c r="D444" t="str">
        <f t="shared" si="31"/>
        <v>Review and revise HR plans</v>
      </c>
      <c r="E444" t="str">
        <f t="shared" si="32"/>
        <v>10438</v>
      </c>
      <c r="F444">
        <f t="shared" si="34"/>
        <v>4</v>
      </c>
    </row>
    <row r="445" spans="1:6" hidden="1" x14ac:dyDescent="0.35">
      <c r="A445" t="s">
        <v>436</v>
      </c>
      <c r="B445" t="str">
        <f t="shared" si="35"/>
        <v>Develop competency management models  (17046)</v>
      </c>
      <c r="C445" t="str">
        <f t="shared" si="33"/>
        <v>6.1.4</v>
      </c>
      <c r="D445" t="str">
        <f t="shared" si="31"/>
        <v xml:space="preserve">Develop competency management models </v>
      </c>
      <c r="E445" t="str">
        <f t="shared" si="32"/>
        <v>17046</v>
      </c>
      <c r="F445">
        <f t="shared" si="34"/>
        <v>3</v>
      </c>
    </row>
    <row r="446" spans="1:6" x14ac:dyDescent="0.35">
      <c r="A446" t="s">
        <v>437</v>
      </c>
      <c r="B446" t="str">
        <f t="shared" si="35"/>
        <v>Recruit, source, and select employees (10410)</v>
      </c>
      <c r="C446" t="str">
        <f t="shared" si="33"/>
        <v>6.2</v>
      </c>
      <c r="D446" t="str">
        <f t="shared" ref="D446:D509" si="36">LEFT(B446,FIND("(",B446)-2)</f>
        <v>Recruit, source, and select employees</v>
      </c>
      <c r="E446" t="str">
        <f t="shared" ref="E446:E509" si="37">MID(B446,FIND("(",B446)+1,5)</f>
        <v>10410</v>
      </c>
      <c r="F446">
        <f t="shared" si="34"/>
        <v>2</v>
      </c>
    </row>
    <row r="447" spans="1:6" hidden="1" x14ac:dyDescent="0.35">
      <c r="A447" t="s">
        <v>438</v>
      </c>
      <c r="B447" t="str">
        <f t="shared" si="35"/>
        <v>Manage employee requisitions (10439)</v>
      </c>
      <c r="C447" t="str">
        <f t="shared" si="33"/>
        <v>6.2.1</v>
      </c>
      <c r="D447" t="str">
        <f t="shared" si="36"/>
        <v>Manage employee requisitions</v>
      </c>
      <c r="E447" t="str">
        <f t="shared" si="37"/>
        <v>10439</v>
      </c>
      <c r="F447">
        <f t="shared" si="34"/>
        <v>3</v>
      </c>
    </row>
    <row r="448" spans="1:6" hidden="1" x14ac:dyDescent="0.35">
      <c r="A448" t="s">
        <v>439</v>
      </c>
      <c r="B448" t="str">
        <f t="shared" si="35"/>
        <v>Align staffing plan to work force plan and business unit strategies/resource needs (10445)</v>
      </c>
      <c r="C448" t="str">
        <f t="shared" si="33"/>
        <v>6.2.1.1</v>
      </c>
      <c r="D448" t="str">
        <f t="shared" si="36"/>
        <v>Align staffing plan to work force plan and business unit strategies/resource needs</v>
      </c>
      <c r="E448" t="str">
        <f t="shared" si="37"/>
        <v>10445</v>
      </c>
      <c r="F448">
        <f t="shared" si="34"/>
        <v>4</v>
      </c>
    </row>
    <row r="449" spans="1:6" hidden="1" x14ac:dyDescent="0.35">
      <c r="A449" t="s">
        <v>440</v>
      </c>
      <c r="B449" t="str">
        <f t="shared" si="35"/>
        <v>Develop and open job requisitions  (10446)</v>
      </c>
      <c r="C449" t="str">
        <f t="shared" si="33"/>
        <v>6.2.1.2</v>
      </c>
      <c r="D449" t="str">
        <f t="shared" si="36"/>
        <v xml:space="preserve">Develop and open job requisitions </v>
      </c>
      <c r="E449" t="str">
        <f t="shared" si="37"/>
        <v>10446</v>
      </c>
      <c r="F449">
        <f t="shared" si="34"/>
        <v>4</v>
      </c>
    </row>
    <row r="450" spans="1:6" hidden="1" x14ac:dyDescent="0.35">
      <c r="A450" t="s">
        <v>441</v>
      </c>
      <c r="B450" t="str">
        <f t="shared" si="35"/>
        <v>Develop job descriptions (10447)</v>
      </c>
      <c r="C450" t="str">
        <f t="shared" si="33"/>
        <v>6.2.1.3</v>
      </c>
      <c r="D450" t="str">
        <f t="shared" si="36"/>
        <v>Develop job descriptions</v>
      </c>
      <c r="E450" t="str">
        <f t="shared" si="37"/>
        <v>10447</v>
      </c>
      <c r="F450">
        <f t="shared" si="34"/>
        <v>4</v>
      </c>
    </row>
    <row r="451" spans="1:6" hidden="1" x14ac:dyDescent="0.35">
      <c r="A451" t="s">
        <v>442</v>
      </c>
      <c r="B451" t="str">
        <f t="shared" si="35"/>
        <v>Post requisitions (10448)</v>
      </c>
      <c r="C451" t="str">
        <f t="shared" ref="C451:C514" si="38">LEFT(A451,FIND(" ",A451)-1)</f>
        <v>6.2.1.4</v>
      </c>
      <c r="D451" t="str">
        <f t="shared" si="36"/>
        <v>Post requisitions</v>
      </c>
      <c r="E451" t="str">
        <f t="shared" si="37"/>
        <v>10448</v>
      </c>
      <c r="F451">
        <f t="shared" ref="F451:F514" si="39">INT((LEN(C451)+1)/2)</f>
        <v>4</v>
      </c>
    </row>
    <row r="452" spans="1:6" hidden="1" x14ac:dyDescent="0.35">
      <c r="A452" t="s">
        <v>443</v>
      </c>
      <c r="B452" t="str">
        <f t="shared" si="35"/>
        <v>Manage internal/external job posting web sites (10449)</v>
      </c>
      <c r="C452" t="str">
        <f t="shared" si="38"/>
        <v>6.2.1.5</v>
      </c>
      <c r="D452" t="str">
        <f t="shared" si="36"/>
        <v>Manage internal/external job posting web sites</v>
      </c>
      <c r="E452" t="str">
        <f t="shared" si="37"/>
        <v>10449</v>
      </c>
      <c r="F452">
        <f t="shared" si="39"/>
        <v>4</v>
      </c>
    </row>
    <row r="453" spans="1:6" hidden="1" x14ac:dyDescent="0.35">
      <c r="A453" t="s">
        <v>444</v>
      </c>
      <c r="B453" t="str">
        <f t="shared" si="35"/>
        <v>Modify requisitions (10450)</v>
      </c>
      <c r="C453" t="str">
        <f t="shared" si="38"/>
        <v>6.2.1.6</v>
      </c>
      <c r="D453" t="str">
        <f t="shared" si="36"/>
        <v>Modify requisitions</v>
      </c>
      <c r="E453" t="str">
        <f t="shared" si="37"/>
        <v>10450</v>
      </c>
      <c r="F453">
        <f t="shared" si="39"/>
        <v>4</v>
      </c>
    </row>
    <row r="454" spans="1:6" hidden="1" x14ac:dyDescent="0.35">
      <c r="A454" t="s">
        <v>445</v>
      </c>
      <c r="B454" t="str">
        <f t="shared" si="35"/>
        <v>Notify hiring manager (10451)</v>
      </c>
      <c r="C454" t="str">
        <f t="shared" si="38"/>
        <v>6.2.1.7</v>
      </c>
      <c r="D454" t="str">
        <f t="shared" si="36"/>
        <v>Notify hiring manager</v>
      </c>
      <c r="E454" t="str">
        <f t="shared" si="37"/>
        <v>10451</v>
      </c>
      <c r="F454">
        <f t="shared" si="39"/>
        <v>4</v>
      </c>
    </row>
    <row r="455" spans="1:6" hidden="1" x14ac:dyDescent="0.35">
      <c r="A455" t="s">
        <v>446</v>
      </c>
      <c r="B455" t="str">
        <f t="shared" si="35"/>
        <v>Manage requisition dates (10452)</v>
      </c>
      <c r="C455" t="str">
        <f t="shared" si="38"/>
        <v>6.2.1.8</v>
      </c>
      <c r="D455" t="str">
        <f t="shared" si="36"/>
        <v>Manage requisition dates</v>
      </c>
      <c r="E455" t="str">
        <f t="shared" si="37"/>
        <v>10452</v>
      </c>
      <c r="F455">
        <f t="shared" si="39"/>
        <v>4</v>
      </c>
    </row>
    <row r="456" spans="1:6" hidden="1" x14ac:dyDescent="0.35">
      <c r="A456" t="s">
        <v>447</v>
      </c>
      <c r="B456" t="str">
        <f t="shared" si="35"/>
        <v>Recruit/Source candidates (10440)</v>
      </c>
      <c r="C456" t="str">
        <f t="shared" si="38"/>
        <v>6.2.2</v>
      </c>
      <c r="D456" t="str">
        <f t="shared" si="36"/>
        <v>Recruit/Source candidates</v>
      </c>
      <c r="E456" t="str">
        <f t="shared" si="37"/>
        <v>10440</v>
      </c>
      <c r="F456">
        <f t="shared" si="39"/>
        <v>3</v>
      </c>
    </row>
    <row r="457" spans="1:6" hidden="1" x14ac:dyDescent="0.35">
      <c r="A457" t="s">
        <v>448</v>
      </c>
      <c r="B457" t="str">
        <f t="shared" si="35"/>
        <v>Determine recruitment methods and channels (10453)</v>
      </c>
      <c r="C457" t="str">
        <f t="shared" si="38"/>
        <v>6.2.2.1</v>
      </c>
      <c r="D457" t="str">
        <f t="shared" si="36"/>
        <v>Determine recruitment methods and channels</v>
      </c>
      <c r="E457" t="str">
        <f t="shared" si="37"/>
        <v>10453</v>
      </c>
      <c r="F457">
        <f t="shared" si="39"/>
        <v>4</v>
      </c>
    </row>
    <row r="458" spans="1:6" hidden="1" x14ac:dyDescent="0.35">
      <c r="A458" t="s">
        <v>449</v>
      </c>
      <c r="B458" t="str">
        <f t="shared" si="35"/>
        <v>Perform recruiting activities/events  (10454)</v>
      </c>
      <c r="C458" t="str">
        <f t="shared" si="38"/>
        <v>6.2.2.2</v>
      </c>
      <c r="D458" t="str">
        <f t="shared" si="36"/>
        <v xml:space="preserve">Perform recruiting activities/events </v>
      </c>
      <c r="E458" t="str">
        <f t="shared" si="37"/>
        <v>10454</v>
      </c>
      <c r="F458">
        <f t="shared" si="39"/>
        <v>4</v>
      </c>
    </row>
    <row r="459" spans="1:6" hidden="1" x14ac:dyDescent="0.35">
      <c r="A459" t="s">
        <v>450</v>
      </c>
      <c r="B459" t="str">
        <f t="shared" si="35"/>
        <v>Manage recruitment vendors (10455)</v>
      </c>
      <c r="C459" t="str">
        <f t="shared" si="38"/>
        <v>6.2.2.3</v>
      </c>
      <c r="D459" t="str">
        <f t="shared" si="36"/>
        <v>Manage recruitment vendors</v>
      </c>
      <c r="E459" t="str">
        <f t="shared" si="37"/>
        <v>10455</v>
      </c>
      <c r="F459">
        <f t="shared" si="39"/>
        <v>4</v>
      </c>
    </row>
    <row r="460" spans="1:6" hidden="1" x14ac:dyDescent="0.35">
      <c r="A460" t="s">
        <v>451</v>
      </c>
      <c r="B460" t="str">
        <f t="shared" si="35"/>
        <v>Manage employee referral programs  (17047)</v>
      </c>
      <c r="C460" t="str">
        <f t="shared" si="38"/>
        <v>6.2.2.4</v>
      </c>
      <c r="D460" t="str">
        <f t="shared" si="36"/>
        <v xml:space="preserve">Manage employee referral programs </v>
      </c>
      <c r="E460" t="str">
        <f t="shared" si="37"/>
        <v>17047</v>
      </c>
      <c r="F460">
        <f t="shared" si="39"/>
        <v>4</v>
      </c>
    </row>
    <row r="461" spans="1:6" hidden="1" x14ac:dyDescent="0.35">
      <c r="A461" t="s">
        <v>452</v>
      </c>
      <c r="B461" t="str">
        <f t="shared" si="35"/>
        <v>Manage recruitment channels (17048)</v>
      </c>
      <c r="C461" t="str">
        <f t="shared" si="38"/>
        <v>6.2.2.5</v>
      </c>
      <c r="D461" t="str">
        <f t="shared" si="36"/>
        <v>Manage recruitment channels</v>
      </c>
      <c r="E461" t="str">
        <f t="shared" si="37"/>
        <v>17048</v>
      </c>
      <c r="F461">
        <f t="shared" si="39"/>
        <v>4</v>
      </c>
    </row>
    <row r="462" spans="1:6" hidden="1" x14ac:dyDescent="0.35">
      <c r="A462" t="s">
        <v>453</v>
      </c>
      <c r="B462" t="str">
        <f t="shared" si="35"/>
        <v>Screen and select candidates (17049)</v>
      </c>
      <c r="C462" t="str">
        <f t="shared" si="38"/>
        <v>6.2.3</v>
      </c>
      <c r="D462" t="str">
        <f t="shared" si="36"/>
        <v>Screen and select candidates</v>
      </c>
      <c r="E462" t="str">
        <f t="shared" si="37"/>
        <v>17049</v>
      </c>
      <c r="F462">
        <f t="shared" si="39"/>
        <v>3</v>
      </c>
    </row>
    <row r="463" spans="1:6" hidden="1" x14ac:dyDescent="0.35">
      <c r="A463" t="s">
        <v>454</v>
      </c>
      <c r="B463" t="str">
        <f t="shared" si="35"/>
        <v>Identify and deploy candidate selection tools (10456)</v>
      </c>
      <c r="C463" t="str">
        <f t="shared" si="38"/>
        <v>6.2.3.1</v>
      </c>
      <c r="D463" t="str">
        <f t="shared" si="36"/>
        <v>Identify and deploy candidate selection tools</v>
      </c>
      <c r="E463" t="str">
        <f t="shared" si="37"/>
        <v>10456</v>
      </c>
      <c r="F463">
        <f t="shared" si="39"/>
        <v>4</v>
      </c>
    </row>
    <row r="464" spans="1:6" hidden="1" x14ac:dyDescent="0.35">
      <c r="A464" t="s">
        <v>455</v>
      </c>
      <c r="B464" t="str">
        <f t="shared" si="35"/>
        <v>Interview candidates (10457)</v>
      </c>
      <c r="C464" t="str">
        <f t="shared" si="38"/>
        <v>6.2.3.2</v>
      </c>
      <c r="D464" t="str">
        <f t="shared" si="36"/>
        <v>Interview candidates</v>
      </c>
      <c r="E464" t="str">
        <f t="shared" si="37"/>
        <v>10457</v>
      </c>
      <c r="F464">
        <f t="shared" si="39"/>
        <v>4</v>
      </c>
    </row>
    <row r="465" spans="1:6" hidden="1" x14ac:dyDescent="0.35">
      <c r="A465" t="s">
        <v>456</v>
      </c>
      <c r="B465" t="str">
        <f t="shared" si="35"/>
        <v>Test candidates (10458)</v>
      </c>
      <c r="C465" t="str">
        <f t="shared" si="38"/>
        <v>6.2.3.3</v>
      </c>
      <c r="D465" t="str">
        <f t="shared" si="36"/>
        <v>Test candidates</v>
      </c>
      <c r="E465" t="str">
        <f t="shared" si="37"/>
        <v>10458</v>
      </c>
      <c r="F465">
        <f t="shared" si="39"/>
        <v>4</v>
      </c>
    </row>
    <row r="466" spans="1:6" hidden="1" x14ac:dyDescent="0.35">
      <c r="A466" t="s">
        <v>457</v>
      </c>
      <c r="B466" t="str">
        <f t="shared" si="35"/>
        <v>Select and reject candidates (10459)</v>
      </c>
      <c r="C466" t="str">
        <f t="shared" si="38"/>
        <v>6.2.3.4</v>
      </c>
      <c r="D466" t="str">
        <f t="shared" si="36"/>
        <v>Select and reject candidates</v>
      </c>
      <c r="E466" t="str">
        <f t="shared" si="37"/>
        <v>10459</v>
      </c>
      <c r="F466">
        <f t="shared" si="39"/>
        <v>4</v>
      </c>
    </row>
    <row r="467" spans="1:6" hidden="1" x14ac:dyDescent="0.35">
      <c r="A467" t="s">
        <v>458</v>
      </c>
      <c r="B467" t="str">
        <f t="shared" si="35"/>
        <v>Obtain candidate background information (10460)</v>
      </c>
      <c r="C467" t="str">
        <f t="shared" si="38"/>
        <v>6.2.3.5</v>
      </c>
      <c r="D467" t="str">
        <f t="shared" si="36"/>
        <v>Obtain candidate background information</v>
      </c>
      <c r="E467" t="str">
        <f t="shared" si="37"/>
        <v>10460</v>
      </c>
      <c r="F467">
        <f t="shared" si="39"/>
        <v>4</v>
      </c>
    </row>
    <row r="468" spans="1:6" hidden="1" x14ac:dyDescent="0.35">
      <c r="A468" t="s">
        <v>459</v>
      </c>
      <c r="B468" t="str">
        <f t="shared" si="35"/>
        <v>Manage new hire/re-hire (10443)</v>
      </c>
      <c r="C468" t="str">
        <f t="shared" si="38"/>
        <v>6.2.4</v>
      </c>
      <c r="D468" t="str">
        <f t="shared" si="36"/>
        <v>Manage new hire/re-hire</v>
      </c>
      <c r="E468" t="str">
        <f t="shared" si="37"/>
        <v>10443</v>
      </c>
      <c r="F468">
        <f t="shared" si="39"/>
        <v>3</v>
      </c>
    </row>
    <row r="469" spans="1:6" hidden="1" x14ac:dyDescent="0.35">
      <c r="A469" t="s">
        <v>460</v>
      </c>
      <c r="B469" t="str">
        <f t="shared" si="35"/>
        <v>Draw up and make offer (10463)</v>
      </c>
      <c r="C469" t="str">
        <f t="shared" si="38"/>
        <v>6.2.4.1</v>
      </c>
      <c r="D469" t="str">
        <f t="shared" si="36"/>
        <v>Draw up and make offer</v>
      </c>
      <c r="E469" t="str">
        <f t="shared" si="37"/>
        <v>10463</v>
      </c>
      <c r="F469">
        <f t="shared" si="39"/>
        <v>4</v>
      </c>
    </row>
    <row r="470" spans="1:6" hidden="1" x14ac:dyDescent="0.35">
      <c r="A470" t="s">
        <v>461</v>
      </c>
      <c r="B470" t="str">
        <f t="shared" si="35"/>
        <v>Negotiate offer (10464)</v>
      </c>
      <c r="C470" t="str">
        <f t="shared" si="38"/>
        <v>6.2.4.2</v>
      </c>
      <c r="D470" t="str">
        <f t="shared" si="36"/>
        <v>Negotiate offer</v>
      </c>
      <c r="E470" t="str">
        <f t="shared" si="37"/>
        <v>10464</v>
      </c>
      <c r="F470">
        <f t="shared" si="39"/>
        <v>4</v>
      </c>
    </row>
    <row r="471" spans="1:6" hidden="1" x14ac:dyDescent="0.35">
      <c r="A471" t="s">
        <v>462</v>
      </c>
      <c r="B471" t="str">
        <f t="shared" si="35"/>
        <v>Hire candidate (10465)</v>
      </c>
      <c r="C471" t="str">
        <f t="shared" si="38"/>
        <v>6.2.4.3</v>
      </c>
      <c r="D471" t="str">
        <f t="shared" si="36"/>
        <v>Hire candidate</v>
      </c>
      <c r="E471" t="str">
        <f t="shared" si="37"/>
        <v>10465</v>
      </c>
      <c r="F471">
        <f t="shared" si="39"/>
        <v>4</v>
      </c>
    </row>
    <row r="472" spans="1:6" hidden="1" x14ac:dyDescent="0.35">
      <c r="A472" t="s">
        <v>463</v>
      </c>
      <c r="B472" t="str">
        <f t="shared" si="35"/>
        <v>Manage applicant information (10444)</v>
      </c>
      <c r="C472" t="str">
        <f t="shared" si="38"/>
        <v>6.2.5</v>
      </c>
      <c r="D472" t="str">
        <f t="shared" si="36"/>
        <v>Manage applicant information</v>
      </c>
      <c r="E472" t="str">
        <f t="shared" si="37"/>
        <v>10444</v>
      </c>
      <c r="F472">
        <f t="shared" si="39"/>
        <v>3</v>
      </c>
    </row>
    <row r="473" spans="1:6" hidden="1" x14ac:dyDescent="0.35">
      <c r="A473" t="s">
        <v>464</v>
      </c>
      <c r="B473" t="str">
        <f t="shared" si="35"/>
        <v>Create applicant record (10466)</v>
      </c>
      <c r="C473" t="str">
        <f t="shared" si="38"/>
        <v>6.2.5.1</v>
      </c>
      <c r="D473" t="str">
        <f t="shared" si="36"/>
        <v>Create applicant record</v>
      </c>
      <c r="E473" t="str">
        <f t="shared" si="37"/>
        <v>10466</v>
      </c>
      <c r="F473">
        <f t="shared" si="39"/>
        <v>4</v>
      </c>
    </row>
    <row r="474" spans="1:6" hidden="1" x14ac:dyDescent="0.35">
      <c r="A474" t="s">
        <v>465</v>
      </c>
      <c r="B474" t="str">
        <f t="shared" si="35"/>
        <v>Manage/track applicant data (10467)</v>
      </c>
      <c r="C474" t="str">
        <f t="shared" si="38"/>
        <v>6.2.5.2</v>
      </c>
      <c r="D474" t="str">
        <f t="shared" si="36"/>
        <v>Manage/track applicant data</v>
      </c>
      <c r="E474" t="str">
        <f t="shared" si="37"/>
        <v>10467</v>
      </c>
      <c r="F474">
        <f t="shared" si="39"/>
        <v>4</v>
      </c>
    </row>
    <row r="475" spans="1:6" hidden="1" x14ac:dyDescent="0.35">
      <c r="A475" t="s">
        <v>466</v>
      </c>
      <c r="B475" t="str">
        <f t="shared" si="35"/>
        <v>Archive and retain records of non- hires (10468)</v>
      </c>
      <c r="C475" t="str">
        <f t="shared" si="38"/>
        <v>6.2.5.3</v>
      </c>
      <c r="D475" t="str">
        <f t="shared" si="36"/>
        <v>Archive and retain records of non- hires</v>
      </c>
      <c r="E475" t="str">
        <f t="shared" si="37"/>
        <v>10468</v>
      </c>
      <c r="F475">
        <f t="shared" si="39"/>
        <v>4</v>
      </c>
    </row>
    <row r="476" spans="1:6" x14ac:dyDescent="0.35">
      <c r="A476" t="s">
        <v>467</v>
      </c>
      <c r="B476" t="str">
        <f t="shared" si="35"/>
        <v>Develop and counsel employees (10411)</v>
      </c>
      <c r="C476" t="str">
        <f t="shared" si="38"/>
        <v>6.3</v>
      </c>
      <c r="D476" t="str">
        <f t="shared" si="36"/>
        <v>Develop and counsel employees</v>
      </c>
      <c r="E476" t="str">
        <f t="shared" si="37"/>
        <v>10411</v>
      </c>
      <c r="F476">
        <f t="shared" si="39"/>
        <v>2</v>
      </c>
    </row>
    <row r="477" spans="1:6" hidden="1" x14ac:dyDescent="0.35">
      <c r="A477" t="s">
        <v>468</v>
      </c>
      <c r="B477" t="str">
        <f t="shared" si="35"/>
        <v>Manage employee orientation and deployment (10469)</v>
      </c>
      <c r="C477" t="str">
        <f t="shared" si="38"/>
        <v>6.3.1</v>
      </c>
      <c r="D477" t="str">
        <f t="shared" si="36"/>
        <v>Manage employee orientation and deployment</v>
      </c>
      <c r="E477" t="str">
        <f t="shared" si="37"/>
        <v>10469</v>
      </c>
      <c r="F477">
        <f t="shared" si="39"/>
        <v>3</v>
      </c>
    </row>
    <row r="478" spans="1:6" hidden="1" x14ac:dyDescent="0.35">
      <c r="A478" t="s">
        <v>469</v>
      </c>
      <c r="B478" t="str">
        <f t="shared" si="35"/>
        <v>Create/maintain employee on-boarding program (10474)</v>
      </c>
      <c r="C478" t="str">
        <f t="shared" si="38"/>
        <v>6.3.1.1</v>
      </c>
      <c r="D478" t="str">
        <f t="shared" si="36"/>
        <v>Create/maintain employee on-boarding program</v>
      </c>
      <c r="E478" t="str">
        <f t="shared" si="37"/>
        <v>10474</v>
      </c>
      <c r="F478">
        <f t="shared" si="39"/>
        <v>4</v>
      </c>
    </row>
    <row r="479" spans="1:6" hidden="1" x14ac:dyDescent="0.35">
      <c r="A479" t="s">
        <v>470</v>
      </c>
      <c r="B479" t="str">
        <f t="shared" si="35"/>
        <v>Evaluate the effectiveness of the employee on-boarding program (11243)</v>
      </c>
      <c r="C479" t="str">
        <f t="shared" si="38"/>
        <v>6.3.1.2</v>
      </c>
      <c r="D479" t="str">
        <f t="shared" si="36"/>
        <v>Evaluate the effectiveness of the employee on-boarding program</v>
      </c>
      <c r="E479" t="str">
        <f t="shared" si="37"/>
        <v>11243</v>
      </c>
      <c r="F479">
        <f t="shared" si="39"/>
        <v>4</v>
      </c>
    </row>
    <row r="480" spans="1:6" hidden="1" x14ac:dyDescent="0.35">
      <c r="A480" t="s">
        <v>471</v>
      </c>
      <c r="B480" t="str">
        <f t="shared" si="35"/>
        <v>Execute onboarding program (17050)</v>
      </c>
      <c r="C480" t="str">
        <f t="shared" si="38"/>
        <v>6.3.1.3</v>
      </c>
      <c r="D480" t="str">
        <f t="shared" si="36"/>
        <v>Execute onboarding program</v>
      </c>
      <c r="E480" t="str">
        <f t="shared" si="37"/>
        <v>17050</v>
      </c>
      <c r="F480">
        <f t="shared" si="39"/>
        <v>4</v>
      </c>
    </row>
    <row r="481" spans="1:6" hidden="1" x14ac:dyDescent="0.35">
      <c r="A481" t="s">
        <v>472</v>
      </c>
      <c r="B481" t="str">
        <f t="shared" si="35"/>
        <v>Manage employee performance (10470)</v>
      </c>
      <c r="C481" t="str">
        <f t="shared" si="38"/>
        <v>6.3.2</v>
      </c>
      <c r="D481" t="str">
        <f t="shared" si="36"/>
        <v>Manage employee performance</v>
      </c>
      <c r="E481" t="str">
        <f t="shared" si="37"/>
        <v>10470</v>
      </c>
      <c r="F481">
        <f t="shared" si="39"/>
        <v>3</v>
      </c>
    </row>
    <row r="482" spans="1:6" hidden="1" x14ac:dyDescent="0.35">
      <c r="A482" t="s">
        <v>473</v>
      </c>
      <c r="B482" t="str">
        <f t="shared" si="35"/>
        <v>Define performance objectives (10479)</v>
      </c>
      <c r="C482" t="str">
        <f t="shared" si="38"/>
        <v>6.3.2.1</v>
      </c>
      <c r="D482" t="str">
        <f t="shared" si="36"/>
        <v>Define performance objectives</v>
      </c>
      <c r="E482" t="str">
        <f t="shared" si="37"/>
        <v>10479</v>
      </c>
      <c r="F482">
        <f t="shared" si="39"/>
        <v>4</v>
      </c>
    </row>
    <row r="483" spans="1:6" hidden="1" x14ac:dyDescent="0.35">
      <c r="A483" t="s">
        <v>474</v>
      </c>
      <c r="B483" t="str">
        <f t="shared" si="35"/>
        <v>Review, appraise, and manage employee performance (10480)</v>
      </c>
      <c r="C483" t="str">
        <f t="shared" si="38"/>
        <v>6.3.2.2</v>
      </c>
      <c r="D483" t="str">
        <f t="shared" si="36"/>
        <v>Review, appraise, and manage employee performance</v>
      </c>
      <c r="E483" t="str">
        <f t="shared" si="37"/>
        <v>10480</v>
      </c>
      <c r="F483">
        <f t="shared" si="39"/>
        <v>4</v>
      </c>
    </row>
    <row r="484" spans="1:6" hidden="1" x14ac:dyDescent="0.35">
      <c r="A484" t="s">
        <v>475</v>
      </c>
      <c r="B484" t="str">
        <f t="shared" si="35"/>
        <v>Evaluate and review performance program (10481)</v>
      </c>
      <c r="C484" t="str">
        <f t="shared" si="38"/>
        <v>6.3.2.3</v>
      </c>
      <c r="D484" t="str">
        <f t="shared" si="36"/>
        <v>Evaluate and review performance program</v>
      </c>
      <c r="E484" t="str">
        <f t="shared" si="37"/>
        <v>10481</v>
      </c>
      <c r="F484">
        <f t="shared" si="39"/>
        <v>4</v>
      </c>
    </row>
    <row r="485" spans="1:6" hidden="1" x14ac:dyDescent="0.35">
      <c r="A485" t="s">
        <v>476</v>
      </c>
      <c r="B485" t="str">
        <f t="shared" si="35"/>
        <v>Manage employee development (10472)</v>
      </c>
      <c r="C485" t="str">
        <f t="shared" si="38"/>
        <v>6.3.3</v>
      </c>
      <c r="D485" t="str">
        <f t="shared" si="36"/>
        <v>Manage employee development</v>
      </c>
      <c r="E485" t="str">
        <f t="shared" si="37"/>
        <v>10472</v>
      </c>
      <c r="F485">
        <f t="shared" si="39"/>
        <v>3</v>
      </c>
    </row>
    <row r="486" spans="1:6" hidden="1" x14ac:dyDescent="0.35">
      <c r="A486" t="s">
        <v>477</v>
      </c>
      <c r="B486" t="str">
        <f t="shared" si="35"/>
        <v>Define employee development guidelines (10487)</v>
      </c>
      <c r="C486" t="str">
        <f t="shared" si="38"/>
        <v>6.3.3.1</v>
      </c>
      <c r="D486" t="str">
        <f t="shared" si="36"/>
        <v>Define employee development guidelines</v>
      </c>
      <c r="E486" t="str">
        <f t="shared" si="37"/>
        <v>10487</v>
      </c>
      <c r="F486">
        <f t="shared" si="39"/>
        <v>4</v>
      </c>
    </row>
    <row r="487" spans="1:6" hidden="1" x14ac:dyDescent="0.35">
      <c r="A487" t="s">
        <v>478</v>
      </c>
      <c r="B487" t="str">
        <f t="shared" si="35"/>
        <v>Develop employee career plans  (10488)</v>
      </c>
      <c r="C487" t="str">
        <f t="shared" si="38"/>
        <v>6.3.3.2</v>
      </c>
      <c r="D487" t="str">
        <f t="shared" si="36"/>
        <v xml:space="preserve">Develop employee career plans </v>
      </c>
      <c r="E487" t="str">
        <f t="shared" si="37"/>
        <v>10488</v>
      </c>
      <c r="F487">
        <f t="shared" si="39"/>
        <v>4</v>
      </c>
    </row>
    <row r="488" spans="1:6" hidden="1" x14ac:dyDescent="0.35">
      <c r="A488" t="s">
        <v>479</v>
      </c>
      <c r="B488" t="str">
        <f t="shared" si="35"/>
        <v>Manage employee skills development  (17051)</v>
      </c>
      <c r="C488" t="str">
        <f t="shared" si="38"/>
        <v>6.3.3.3</v>
      </c>
      <c r="D488" t="str">
        <f t="shared" si="36"/>
        <v xml:space="preserve">Manage employee skills development </v>
      </c>
      <c r="E488" t="str">
        <f t="shared" si="37"/>
        <v>17051</v>
      </c>
      <c r="F488">
        <f t="shared" si="39"/>
        <v>4</v>
      </c>
    </row>
    <row r="489" spans="1:6" hidden="1" x14ac:dyDescent="0.35">
      <c r="A489" t="s">
        <v>480</v>
      </c>
      <c r="B489" t="str">
        <f t="shared" si="35"/>
        <v>Develop and train employees (10473)</v>
      </c>
      <c r="C489" t="str">
        <f t="shared" si="38"/>
        <v>6.3.4</v>
      </c>
      <c r="D489" t="str">
        <f t="shared" si="36"/>
        <v>Develop and train employees</v>
      </c>
      <c r="E489" t="str">
        <f t="shared" si="37"/>
        <v>10473</v>
      </c>
      <c r="F489">
        <f t="shared" si="39"/>
        <v>3</v>
      </c>
    </row>
    <row r="490" spans="1:6" hidden="1" x14ac:dyDescent="0.35">
      <c r="A490" t="s">
        <v>481</v>
      </c>
      <c r="B490" t="str">
        <f t="shared" ref="B490:B553" si="40">RIGHT(A490,LEN(A490)-FIND(" ",A490))</f>
        <v>Align employee and organization development needs (10490)</v>
      </c>
      <c r="C490" t="str">
        <f t="shared" si="38"/>
        <v>6.3.4.1</v>
      </c>
      <c r="D490" t="str">
        <f t="shared" si="36"/>
        <v>Align employee and organization development needs</v>
      </c>
      <c r="E490" t="str">
        <f t="shared" si="37"/>
        <v>10490</v>
      </c>
      <c r="F490">
        <f t="shared" si="39"/>
        <v>4</v>
      </c>
    </row>
    <row r="491" spans="1:6" hidden="1" x14ac:dyDescent="0.35">
      <c r="A491" t="s">
        <v>482</v>
      </c>
      <c r="B491" t="str">
        <f t="shared" si="40"/>
        <v>Align learning programs with competencies (10491)</v>
      </c>
      <c r="C491" t="str">
        <f t="shared" si="38"/>
        <v>6.3.4.2</v>
      </c>
      <c r="D491" t="str">
        <f t="shared" si="36"/>
        <v>Align learning programs with competencies</v>
      </c>
      <c r="E491" t="str">
        <f t="shared" si="37"/>
        <v>10491</v>
      </c>
      <c r="F491">
        <f t="shared" si="39"/>
        <v>4</v>
      </c>
    </row>
    <row r="492" spans="1:6" hidden="1" x14ac:dyDescent="0.35">
      <c r="A492" t="s">
        <v>483</v>
      </c>
      <c r="B492" t="str">
        <f t="shared" si="40"/>
        <v>Establish training needs by analysis of required and available skills (10492)</v>
      </c>
      <c r="C492" t="str">
        <f t="shared" si="38"/>
        <v>6.3.4.3</v>
      </c>
      <c r="D492" t="str">
        <f t="shared" si="36"/>
        <v>Establish training needs by analysis of required and available skills</v>
      </c>
      <c r="E492" t="str">
        <f t="shared" si="37"/>
        <v>10492</v>
      </c>
      <c r="F492">
        <f t="shared" si="39"/>
        <v>4</v>
      </c>
    </row>
    <row r="493" spans="1:6" hidden="1" x14ac:dyDescent="0.35">
      <c r="A493" t="s">
        <v>484</v>
      </c>
      <c r="B493" t="str">
        <f t="shared" si="40"/>
        <v xml:space="preserve">Develop, conduct, and manage employee and/or management training programs (10493) </v>
      </c>
      <c r="C493" t="str">
        <f t="shared" si="38"/>
        <v>6.3.4.4</v>
      </c>
      <c r="D493" t="str">
        <f t="shared" si="36"/>
        <v>Develop, conduct, and manage employee and/or management training programs</v>
      </c>
      <c r="E493" t="str">
        <f t="shared" si="37"/>
        <v>10493</v>
      </c>
      <c r="F493">
        <f t="shared" si="39"/>
        <v>4</v>
      </c>
    </row>
    <row r="494" spans="1:6" x14ac:dyDescent="0.35">
      <c r="A494" t="s">
        <v>485</v>
      </c>
      <c r="B494" t="str">
        <f t="shared" si="40"/>
        <v>Manage employee relations (17052)</v>
      </c>
      <c r="C494" t="str">
        <f t="shared" si="38"/>
        <v>6.4</v>
      </c>
      <c r="D494" t="str">
        <f t="shared" si="36"/>
        <v>Manage employee relations</v>
      </c>
      <c r="E494" t="str">
        <f t="shared" si="37"/>
        <v>17052</v>
      </c>
      <c r="F494">
        <f t="shared" si="39"/>
        <v>2</v>
      </c>
    </row>
    <row r="495" spans="1:6" hidden="1" x14ac:dyDescent="0.35">
      <c r="A495" t="s">
        <v>486</v>
      </c>
      <c r="B495" t="str">
        <f t="shared" si="40"/>
        <v>Manage labor relations (10483)</v>
      </c>
      <c r="C495" t="str">
        <f t="shared" si="38"/>
        <v>6.4.1</v>
      </c>
      <c r="D495" t="str">
        <f t="shared" si="36"/>
        <v>Manage labor relations</v>
      </c>
      <c r="E495" t="str">
        <f t="shared" si="37"/>
        <v>10483</v>
      </c>
      <c r="F495">
        <f t="shared" si="39"/>
        <v>3</v>
      </c>
    </row>
    <row r="496" spans="1:6" hidden="1" x14ac:dyDescent="0.35">
      <c r="A496" t="s">
        <v>487</v>
      </c>
      <c r="B496" t="str">
        <f t="shared" si="40"/>
        <v>Manage collective bargaining process (10484)</v>
      </c>
      <c r="C496" t="str">
        <f t="shared" si="38"/>
        <v>6.4.2</v>
      </c>
      <c r="D496" t="str">
        <f t="shared" si="36"/>
        <v>Manage collective bargaining process</v>
      </c>
      <c r="E496" t="str">
        <f t="shared" si="37"/>
        <v>10484</v>
      </c>
      <c r="F496">
        <f t="shared" si="39"/>
        <v>3</v>
      </c>
    </row>
    <row r="497" spans="1:6" hidden="1" x14ac:dyDescent="0.35">
      <c r="A497" t="s">
        <v>488</v>
      </c>
      <c r="B497" t="str">
        <f t="shared" si="40"/>
        <v>Manage labor management partnerships  (10485)</v>
      </c>
      <c r="C497" t="str">
        <f t="shared" si="38"/>
        <v>6.4.3</v>
      </c>
      <c r="D497" t="str">
        <f t="shared" si="36"/>
        <v xml:space="preserve">Manage labor management partnerships </v>
      </c>
      <c r="E497" t="str">
        <f t="shared" si="37"/>
        <v>10485</v>
      </c>
      <c r="F497">
        <f t="shared" si="39"/>
        <v>3</v>
      </c>
    </row>
    <row r="498" spans="1:6" hidden="1" x14ac:dyDescent="0.35">
      <c r="A498" t="s">
        <v>489</v>
      </c>
      <c r="B498" t="str">
        <f t="shared" si="40"/>
        <v>Manage employee grievances (10531)</v>
      </c>
      <c r="C498" t="str">
        <f t="shared" si="38"/>
        <v>6.4.4</v>
      </c>
      <c r="D498" t="str">
        <f t="shared" si="36"/>
        <v>Manage employee grievances</v>
      </c>
      <c r="E498" t="str">
        <f t="shared" si="37"/>
        <v>10531</v>
      </c>
      <c r="F498">
        <f t="shared" si="39"/>
        <v>3</v>
      </c>
    </row>
    <row r="499" spans="1:6" x14ac:dyDescent="0.35">
      <c r="A499" t="s">
        <v>490</v>
      </c>
      <c r="B499" t="str">
        <f t="shared" si="40"/>
        <v>Reward and retain employees (10412)</v>
      </c>
      <c r="C499" t="str">
        <f t="shared" si="38"/>
        <v>6.5</v>
      </c>
      <c r="D499" t="str">
        <f t="shared" si="36"/>
        <v>Reward and retain employees</v>
      </c>
      <c r="E499" t="str">
        <f t="shared" si="37"/>
        <v>10412</v>
      </c>
      <c r="F499">
        <f t="shared" si="39"/>
        <v>2</v>
      </c>
    </row>
    <row r="500" spans="1:6" hidden="1" x14ac:dyDescent="0.35">
      <c r="A500" t="s">
        <v>491</v>
      </c>
      <c r="B500" t="str">
        <f t="shared" si="40"/>
        <v>Develop and manage reward, recognition, and motivation programs (17053)</v>
      </c>
      <c r="C500" t="str">
        <f t="shared" si="38"/>
        <v>6.5.1</v>
      </c>
      <c r="D500" t="str">
        <f t="shared" si="36"/>
        <v>Develop and manage reward, recognition, and motivation programs</v>
      </c>
      <c r="E500" t="str">
        <f t="shared" si="37"/>
        <v>17053</v>
      </c>
      <c r="F500">
        <f t="shared" si="39"/>
        <v>3</v>
      </c>
    </row>
    <row r="501" spans="1:6" hidden="1" x14ac:dyDescent="0.35">
      <c r="A501" t="s">
        <v>492</v>
      </c>
      <c r="B501" t="str">
        <f t="shared" si="40"/>
        <v>Develop salary/compensation structure and plan (10498)</v>
      </c>
      <c r="C501" t="str">
        <f t="shared" si="38"/>
        <v>6.5.1.1</v>
      </c>
      <c r="D501" t="str">
        <f t="shared" si="36"/>
        <v>Develop salary/compensation structure and plan</v>
      </c>
      <c r="E501" t="str">
        <f t="shared" si="37"/>
        <v>10498</v>
      </c>
      <c r="F501">
        <f t="shared" si="39"/>
        <v>4</v>
      </c>
    </row>
    <row r="502" spans="1:6" hidden="1" x14ac:dyDescent="0.35">
      <c r="A502" t="s">
        <v>493</v>
      </c>
      <c r="B502" t="str">
        <f t="shared" si="40"/>
        <v>Develop benefits and reward plan  (10499)</v>
      </c>
      <c r="C502" t="str">
        <f t="shared" si="38"/>
        <v>6.5.1.2</v>
      </c>
      <c r="D502" t="str">
        <f t="shared" si="36"/>
        <v xml:space="preserve">Develop benefits and reward plan </v>
      </c>
      <c r="E502" t="str">
        <f t="shared" si="37"/>
        <v>10499</v>
      </c>
      <c r="F502">
        <f t="shared" si="39"/>
        <v>4</v>
      </c>
    </row>
    <row r="503" spans="1:6" hidden="1" x14ac:dyDescent="0.35">
      <c r="A503" t="s">
        <v>494</v>
      </c>
      <c r="B503" t="str">
        <f t="shared" si="40"/>
        <v>Perform competitive analysis of benefit and rewards (10500)</v>
      </c>
      <c r="C503" t="str">
        <f t="shared" si="38"/>
        <v>6.5.1.3</v>
      </c>
      <c r="D503" t="str">
        <f t="shared" si="36"/>
        <v>Perform competitive analysis of benefit and rewards</v>
      </c>
      <c r="E503" t="str">
        <f t="shared" si="37"/>
        <v>10500</v>
      </c>
      <c r="F503">
        <f t="shared" si="39"/>
        <v>4</v>
      </c>
    </row>
    <row r="504" spans="1:6" hidden="1" x14ac:dyDescent="0.35">
      <c r="A504" t="s">
        <v>495</v>
      </c>
      <c r="B504" t="str">
        <f t="shared" si="40"/>
        <v>Identify compensation requirements based on financial, benefits, and HR policies (10501)</v>
      </c>
      <c r="C504" t="str">
        <f t="shared" si="38"/>
        <v>6.5.1.4</v>
      </c>
      <c r="D504" t="str">
        <f t="shared" si="36"/>
        <v>Identify compensation requirements based on financial, benefits, and HR policies</v>
      </c>
      <c r="E504" t="str">
        <f t="shared" si="37"/>
        <v>10501</v>
      </c>
      <c r="F504">
        <f t="shared" si="39"/>
        <v>4</v>
      </c>
    </row>
    <row r="505" spans="1:6" hidden="1" x14ac:dyDescent="0.35">
      <c r="A505" t="s">
        <v>496</v>
      </c>
      <c r="B505" t="str">
        <f t="shared" si="40"/>
        <v>Administer compensation and rewards to employees (10502)</v>
      </c>
      <c r="C505" t="str">
        <f t="shared" si="38"/>
        <v>6.5.1.5</v>
      </c>
      <c r="D505" t="str">
        <f t="shared" si="36"/>
        <v>Administer compensation and rewards to employees</v>
      </c>
      <c r="E505" t="str">
        <f t="shared" si="37"/>
        <v>10502</v>
      </c>
      <c r="F505">
        <f t="shared" si="39"/>
        <v>4</v>
      </c>
    </row>
    <row r="506" spans="1:6" hidden="1" x14ac:dyDescent="0.35">
      <c r="A506" t="s">
        <v>497</v>
      </c>
      <c r="B506" t="str">
        <f t="shared" si="40"/>
        <v>Reward and motivate employees  (10503)</v>
      </c>
      <c r="C506" t="str">
        <f t="shared" si="38"/>
        <v>6.5.1.6</v>
      </c>
      <c r="D506" t="str">
        <f t="shared" si="36"/>
        <v xml:space="preserve">Reward and motivate employees </v>
      </c>
      <c r="E506" t="str">
        <f t="shared" si="37"/>
        <v>10503</v>
      </c>
      <c r="F506">
        <f t="shared" si="39"/>
        <v>4</v>
      </c>
    </row>
    <row r="507" spans="1:6" hidden="1" x14ac:dyDescent="0.35">
      <c r="A507" t="s">
        <v>498</v>
      </c>
      <c r="B507" t="str">
        <f t="shared" si="40"/>
        <v>Deliver programs to support work/life balance for employees (10508)</v>
      </c>
      <c r="C507" t="str">
        <f t="shared" si="38"/>
        <v>6.5.1.7</v>
      </c>
      <c r="D507" t="str">
        <f t="shared" si="36"/>
        <v>Deliver programs to support work/life balance for employees</v>
      </c>
      <c r="E507" t="str">
        <f t="shared" si="37"/>
        <v>10508</v>
      </c>
      <c r="F507">
        <f t="shared" si="39"/>
        <v>4</v>
      </c>
    </row>
    <row r="508" spans="1:6" hidden="1" x14ac:dyDescent="0.35">
      <c r="A508" t="s">
        <v>499</v>
      </c>
      <c r="B508" t="str">
        <f t="shared" si="40"/>
        <v>Manage and administer benefits (10495)</v>
      </c>
      <c r="C508" t="str">
        <f t="shared" si="38"/>
        <v>6.5.2</v>
      </c>
      <c r="D508" t="str">
        <f t="shared" si="36"/>
        <v>Manage and administer benefits</v>
      </c>
      <c r="E508" t="str">
        <f t="shared" si="37"/>
        <v>10495</v>
      </c>
      <c r="F508">
        <f t="shared" si="39"/>
        <v>3</v>
      </c>
    </row>
    <row r="509" spans="1:6" hidden="1" x14ac:dyDescent="0.35">
      <c r="A509" t="s">
        <v>500</v>
      </c>
      <c r="B509" t="str">
        <f t="shared" si="40"/>
        <v>Deliver employee benefits program  (10504)</v>
      </c>
      <c r="C509" t="str">
        <f t="shared" si="38"/>
        <v>6.5.2.1</v>
      </c>
      <c r="D509" t="str">
        <f t="shared" si="36"/>
        <v xml:space="preserve">Deliver employee benefits program </v>
      </c>
      <c r="E509" t="str">
        <f t="shared" si="37"/>
        <v>10504</v>
      </c>
      <c r="F509">
        <f t="shared" si="39"/>
        <v>4</v>
      </c>
    </row>
    <row r="510" spans="1:6" hidden="1" x14ac:dyDescent="0.35">
      <c r="A510" t="s">
        <v>501</v>
      </c>
      <c r="B510" t="str">
        <f t="shared" si="40"/>
        <v>Administer benefit enrollment (10505)</v>
      </c>
      <c r="C510" t="str">
        <f t="shared" si="38"/>
        <v>6.5.2.2</v>
      </c>
      <c r="D510" t="str">
        <f t="shared" ref="D510:D572" si="41">LEFT(B510,FIND("(",B510)-2)</f>
        <v>Administer benefit enrollment</v>
      </c>
      <c r="E510" t="str">
        <f t="shared" ref="E510:E572" si="42">MID(B510,FIND("(",B510)+1,5)</f>
        <v>10505</v>
      </c>
      <c r="F510">
        <f t="shared" si="39"/>
        <v>4</v>
      </c>
    </row>
    <row r="511" spans="1:6" hidden="1" x14ac:dyDescent="0.35">
      <c r="A511" t="s">
        <v>502</v>
      </c>
      <c r="B511" t="str">
        <f t="shared" si="40"/>
        <v>Process claims (10506)</v>
      </c>
      <c r="C511" t="str">
        <f t="shared" si="38"/>
        <v>6.5.2.3</v>
      </c>
      <c r="D511" t="str">
        <f t="shared" si="41"/>
        <v>Process claims</v>
      </c>
      <c r="E511" t="str">
        <f t="shared" si="42"/>
        <v>10506</v>
      </c>
      <c r="F511">
        <f t="shared" si="39"/>
        <v>4</v>
      </c>
    </row>
    <row r="512" spans="1:6" hidden="1" x14ac:dyDescent="0.35">
      <c r="A512" t="s">
        <v>503</v>
      </c>
      <c r="B512" t="str">
        <f t="shared" si="40"/>
        <v>Perform benefit reconciliation (10507)</v>
      </c>
      <c r="C512" t="str">
        <f t="shared" si="38"/>
        <v>6.5.2.4</v>
      </c>
      <c r="D512" t="str">
        <f t="shared" si="41"/>
        <v>Perform benefit reconciliation</v>
      </c>
      <c r="E512" t="str">
        <f t="shared" si="42"/>
        <v>10507</v>
      </c>
      <c r="F512">
        <f t="shared" si="39"/>
        <v>4</v>
      </c>
    </row>
    <row r="513" spans="1:6" hidden="1" x14ac:dyDescent="0.35">
      <c r="A513" t="s">
        <v>504</v>
      </c>
      <c r="B513" t="str">
        <f t="shared" si="40"/>
        <v>Manage employee assistance and retention  (17054)</v>
      </c>
      <c r="C513" t="str">
        <f t="shared" si="38"/>
        <v>6.5.3</v>
      </c>
      <c r="D513" t="str">
        <f t="shared" si="41"/>
        <v xml:space="preserve">Manage employee assistance and retention </v>
      </c>
      <c r="E513" t="str">
        <f t="shared" si="42"/>
        <v>17054</v>
      </c>
      <c r="F513">
        <f t="shared" si="39"/>
        <v>3</v>
      </c>
    </row>
    <row r="514" spans="1:6" hidden="1" x14ac:dyDescent="0.35">
      <c r="A514" t="s">
        <v>505</v>
      </c>
      <c r="B514" t="str">
        <f t="shared" si="40"/>
        <v>Administer payroll (10497)</v>
      </c>
      <c r="C514" t="str">
        <f t="shared" si="38"/>
        <v>6.5.4</v>
      </c>
      <c r="D514" t="str">
        <f t="shared" si="41"/>
        <v>Administer payroll</v>
      </c>
      <c r="E514" t="str">
        <f t="shared" si="42"/>
        <v>10497</v>
      </c>
      <c r="F514">
        <f t="shared" si="39"/>
        <v>3</v>
      </c>
    </row>
    <row r="515" spans="1:6" x14ac:dyDescent="0.35">
      <c r="A515" t="s">
        <v>506</v>
      </c>
      <c r="B515" t="str">
        <f t="shared" si="40"/>
        <v>Redeploy and retire employees (10413)</v>
      </c>
      <c r="C515" t="str">
        <f t="shared" ref="C515:C578" si="43">LEFT(A515,FIND(" ",A515)-1)</f>
        <v>6.6</v>
      </c>
      <c r="D515" t="str">
        <f t="shared" si="41"/>
        <v>Redeploy and retire employees</v>
      </c>
      <c r="E515" t="str">
        <f t="shared" si="42"/>
        <v>10413</v>
      </c>
      <c r="F515">
        <f t="shared" ref="F515:F578" si="44">INT((LEN(C515)+1)/2)</f>
        <v>2</v>
      </c>
    </row>
    <row r="516" spans="1:6" hidden="1" x14ac:dyDescent="0.35">
      <c r="A516" t="s">
        <v>507</v>
      </c>
      <c r="B516" t="str">
        <f t="shared" si="40"/>
        <v>Manage promotion and demotion process  (10512)</v>
      </c>
      <c r="C516" t="str">
        <f t="shared" si="43"/>
        <v>6.6.1</v>
      </c>
      <c r="D516" t="str">
        <f t="shared" si="41"/>
        <v xml:space="preserve">Manage promotion and demotion process </v>
      </c>
      <c r="E516" t="str">
        <f t="shared" si="42"/>
        <v>10512</v>
      </c>
      <c r="F516">
        <f t="shared" si="44"/>
        <v>3</v>
      </c>
    </row>
    <row r="517" spans="1:6" hidden="1" x14ac:dyDescent="0.35">
      <c r="A517" t="s">
        <v>508</v>
      </c>
      <c r="B517" t="str">
        <f t="shared" si="40"/>
        <v>Manage separation (10513)</v>
      </c>
      <c r="C517" t="str">
        <f t="shared" si="43"/>
        <v>6.6.2</v>
      </c>
      <c r="D517" t="str">
        <f t="shared" si="41"/>
        <v>Manage separation</v>
      </c>
      <c r="E517" t="str">
        <f t="shared" si="42"/>
        <v>10513</v>
      </c>
      <c r="F517">
        <f t="shared" si="44"/>
        <v>3</v>
      </c>
    </row>
    <row r="518" spans="1:6" hidden="1" x14ac:dyDescent="0.35">
      <c r="A518" t="s">
        <v>509</v>
      </c>
      <c r="B518" t="str">
        <f t="shared" si="40"/>
        <v>Manage retirement (10514)</v>
      </c>
      <c r="C518" t="str">
        <f t="shared" si="43"/>
        <v>6.6.3</v>
      </c>
      <c r="D518" t="str">
        <f t="shared" si="41"/>
        <v>Manage retirement</v>
      </c>
      <c r="E518" t="str">
        <f t="shared" si="42"/>
        <v>10514</v>
      </c>
      <c r="F518">
        <f t="shared" si="44"/>
        <v>3</v>
      </c>
    </row>
    <row r="519" spans="1:6" hidden="1" x14ac:dyDescent="0.35">
      <c r="A519" t="s">
        <v>510</v>
      </c>
      <c r="B519" t="str">
        <f t="shared" si="40"/>
        <v>Manage leave of absence (10515)</v>
      </c>
      <c r="C519" t="str">
        <f t="shared" si="43"/>
        <v>6.6.4</v>
      </c>
      <c r="D519" t="str">
        <f t="shared" si="41"/>
        <v>Manage leave of absence</v>
      </c>
      <c r="E519" t="str">
        <f t="shared" si="42"/>
        <v>10515</v>
      </c>
      <c r="F519">
        <f t="shared" si="44"/>
        <v>3</v>
      </c>
    </row>
    <row r="520" spans="1:6" hidden="1" x14ac:dyDescent="0.35">
      <c r="A520" t="s">
        <v>511</v>
      </c>
      <c r="B520" t="str">
        <f t="shared" si="40"/>
        <v>Develop and implement employee outplacement (10516)</v>
      </c>
      <c r="C520" t="str">
        <f t="shared" si="43"/>
        <v>6.6.5</v>
      </c>
      <c r="D520" t="str">
        <f t="shared" si="41"/>
        <v>Develop and implement employee outplacement</v>
      </c>
      <c r="E520" t="str">
        <f t="shared" si="42"/>
        <v>10516</v>
      </c>
      <c r="F520">
        <f t="shared" si="44"/>
        <v>3</v>
      </c>
    </row>
    <row r="521" spans="1:6" hidden="1" x14ac:dyDescent="0.35">
      <c r="A521" t="s">
        <v>512</v>
      </c>
      <c r="B521" t="str">
        <f t="shared" si="40"/>
        <v>Manage deployment of personnel (10517)</v>
      </c>
      <c r="C521" t="str">
        <f t="shared" si="43"/>
        <v>6.6.6</v>
      </c>
      <c r="D521" t="str">
        <f t="shared" si="41"/>
        <v>Manage deployment of personnel</v>
      </c>
      <c r="E521" t="str">
        <f t="shared" si="42"/>
        <v>10517</v>
      </c>
      <c r="F521">
        <f t="shared" si="44"/>
        <v>3</v>
      </c>
    </row>
    <row r="522" spans="1:6" hidden="1" x14ac:dyDescent="0.35">
      <c r="A522" t="s">
        <v>513</v>
      </c>
      <c r="B522" t="str">
        <f t="shared" si="40"/>
        <v>Relocate employees and manage assignments  (17055)</v>
      </c>
      <c r="C522" t="str">
        <f t="shared" si="43"/>
        <v>6.6.7</v>
      </c>
      <c r="D522" t="str">
        <f t="shared" si="41"/>
        <v xml:space="preserve">Relocate employees and manage assignments </v>
      </c>
      <c r="E522" t="str">
        <f t="shared" si="42"/>
        <v>17055</v>
      </c>
      <c r="F522">
        <f t="shared" si="44"/>
        <v>3</v>
      </c>
    </row>
    <row r="523" spans="1:6" hidden="1" x14ac:dyDescent="0.35">
      <c r="A523" t="s">
        <v>514</v>
      </c>
      <c r="B523" t="str">
        <f t="shared" si="40"/>
        <v>Manage expatriates (10520)</v>
      </c>
      <c r="C523" t="str">
        <f t="shared" si="43"/>
        <v>6.6.7.1</v>
      </c>
      <c r="D523" t="str">
        <f t="shared" si="41"/>
        <v>Manage expatriates</v>
      </c>
      <c r="E523" t="str">
        <f t="shared" si="42"/>
        <v>10520</v>
      </c>
      <c r="F523">
        <f t="shared" si="44"/>
        <v>4</v>
      </c>
    </row>
    <row r="524" spans="1:6" x14ac:dyDescent="0.35">
      <c r="A524" t="s">
        <v>515</v>
      </c>
      <c r="B524" t="str">
        <f t="shared" si="40"/>
        <v>Manage employee information and analytics (17056)</v>
      </c>
      <c r="C524" t="str">
        <f t="shared" si="43"/>
        <v>6.7</v>
      </c>
      <c r="D524" t="str">
        <f t="shared" si="41"/>
        <v>Manage employee information and analytics</v>
      </c>
      <c r="E524" t="str">
        <f t="shared" si="42"/>
        <v>17056</v>
      </c>
      <c r="F524">
        <f t="shared" si="44"/>
        <v>2</v>
      </c>
    </row>
    <row r="525" spans="1:6" hidden="1" x14ac:dyDescent="0.35">
      <c r="A525" t="s">
        <v>516</v>
      </c>
      <c r="B525" t="str">
        <f t="shared" si="40"/>
        <v>Manage reporting processes (10522)</v>
      </c>
      <c r="C525" t="str">
        <f t="shared" si="43"/>
        <v>6.7.1</v>
      </c>
      <c r="D525" t="str">
        <f t="shared" si="41"/>
        <v>Manage reporting processes</v>
      </c>
      <c r="E525" t="str">
        <f t="shared" si="42"/>
        <v>10522</v>
      </c>
      <c r="F525">
        <f t="shared" si="44"/>
        <v>3</v>
      </c>
    </row>
    <row r="526" spans="1:6" hidden="1" x14ac:dyDescent="0.35">
      <c r="A526" t="s">
        <v>517</v>
      </c>
      <c r="B526" t="str">
        <f t="shared" si="40"/>
        <v>Manage employee inquiry process (10523)</v>
      </c>
      <c r="C526" t="str">
        <f t="shared" si="43"/>
        <v>6.7.2</v>
      </c>
      <c r="D526" t="str">
        <f t="shared" si="41"/>
        <v>Manage employee inquiry process</v>
      </c>
      <c r="E526" t="str">
        <f t="shared" si="42"/>
        <v>10523</v>
      </c>
      <c r="F526">
        <f t="shared" si="44"/>
        <v>3</v>
      </c>
    </row>
    <row r="527" spans="1:6" hidden="1" x14ac:dyDescent="0.35">
      <c r="A527" t="s">
        <v>518</v>
      </c>
      <c r="B527" t="str">
        <f t="shared" si="40"/>
        <v>Manage and maintain employee data (10524)</v>
      </c>
      <c r="C527" t="str">
        <f t="shared" si="43"/>
        <v>6.7.3</v>
      </c>
      <c r="D527" t="str">
        <f t="shared" si="41"/>
        <v>Manage and maintain employee data</v>
      </c>
      <c r="E527" t="str">
        <f t="shared" si="42"/>
        <v>10524</v>
      </c>
      <c r="F527">
        <f t="shared" si="44"/>
        <v>3</v>
      </c>
    </row>
    <row r="528" spans="1:6" hidden="1" x14ac:dyDescent="0.35">
      <c r="A528" t="s">
        <v>519</v>
      </c>
      <c r="B528" t="str">
        <f t="shared" si="40"/>
        <v>Manage human resource information systems  (HRIS) (10525)</v>
      </c>
      <c r="C528" t="str">
        <f t="shared" si="43"/>
        <v>6.7.4</v>
      </c>
      <c r="D528" t="str">
        <f t="shared" si="41"/>
        <v xml:space="preserve">Manage human resource information systems </v>
      </c>
      <c r="E528" t="str">
        <f t="shared" si="42"/>
        <v>HRIS)</v>
      </c>
      <c r="F528">
        <f t="shared" si="44"/>
        <v>3</v>
      </c>
    </row>
    <row r="529" spans="1:6" hidden="1" x14ac:dyDescent="0.35">
      <c r="A529" t="s">
        <v>520</v>
      </c>
      <c r="B529" t="str">
        <f t="shared" si="40"/>
        <v>Develop and manage employee metrics  (10526)</v>
      </c>
      <c r="C529" t="str">
        <f t="shared" si="43"/>
        <v>6.7.5</v>
      </c>
      <c r="D529" t="str">
        <f t="shared" si="41"/>
        <v xml:space="preserve">Develop and manage employee metrics </v>
      </c>
      <c r="E529" t="str">
        <f t="shared" si="42"/>
        <v>10526</v>
      </c>
      <c r="F529">
        <f t="shared" si="44"/>
        <v>3</v>
      </c>
    </row>
    <row r="530" spans="1:6" hidden="1" x14ac:dyDescent="0.35">
      <c r="A530" t="s">
        <v>521</v>
      </c>
      <c r="B530" t="str">
        <f t="shared" si="40"/>
        <v>Develop and manage time and attendance systems (10527)</v>
      </c>
      <c r="C530" t="str">
        <f t="shared" si="43"/>
        <v>6.7.6</v>
      </c>
      <c r="D530" t="str">
        <f t="shared" si="41"/>
        <v>Develop and manage time and attendance systems</v>
      </c>
      <c r="E530" t="str">
        <f t="shared" si="42"/>
        <v>10527</v>
      </c>
      <c r="F530">
        <f t="shared" si="44"/>
        <v>3</v>
      </c>
    </row>
    <row r="531" spans="1:6" hidden="1" x14ac:dyDescent="0.35">
      <c r="A531" t="s">
        <v>522</v>
      </c>
      <c r="B531" t="str">
        <f t="shared" si="40"/>
        <v>Review retention and motivation indicators  (10510)</v>
      </c>
      <c r="C531" t="str">
        <f t="shared" si="43"/>
        <v>6.7.7</v>
      </c>
      <c r="D531" t="str">
        <f t="shared" si="41"/>
        <v xml:space="preserve">Review retention and motivation indicators </v>
      </c>
      <c r="E531" t="str">
        <f t="shared" si="42"/>
        <v>10510</v>
      </c>
      <c r="F531">
        <f t="shared" si="44"/>
        <v>3</v>
      </c>
    </row>
    <row r="532" spans="1:6" hidden="1" x14ac:dyDescent="0.35">
      <c r="A532" t="s">
        <v>523</v>
      </c>
      <c r="B532" t="str">
        <f t="shared" si="40"/>
        <v>Manage/Collect employee suggestions and perform employee research (10530)</v>
      </c>
      <c r="C532" t="str">
        <f t="shared" si="43"/>
        <v>6.7.8</v>
      </c>
      <c r="D532" t="str">
        <f t="shared" si="41"/>
        <v>Manage/Collect employee suggestions and perform employee research</v>
      </c>
      <c r="E532" t="str">
        <f t="shared" si="42"/>
        <v>10530</v>
      </c>
      <c r="F532">
        <f t="shared" si="44"/>
        <v>3</v>
      </c>
    </row>
    <row r="533" spans="1:6" x14ac:dyDescent="0.35">
      <c r="A533" t="s">
        <v>524</v>
      </c>
      <c r="B533" t="str">
        <f t="shared" si="40"/>
        <v>Manage employee communication (17057)</v>
      </c>
      <c r="C533" t="str">
        <f t="shared" si="43"/>
        <v>6.8</v>
      </c>
      <c r="D533" t="str">
        <f t="shared" si="41"/>
        <v>Manage employee communication</v>
      </c>
      <c r="E533" t="str">
        <f t="shared" si="42"/>
        <v>17057</v>
      </c>
      <c r="F533">
        <f t="shared" si="44"/>
        <v>2</v>
      </c>
    </row>
    <row r="534" spans="1:6" hidden="1" x14ac:dyDescent="0.35">
      <c r="A534" t="s">
        <v>525</v>
      </c>
      <c r="B534" t="str">
        <f t="shared" si="40"/>
        <v>Develop employee communication plan  (10529)</v>
      </c>
      <c r="C534" t="str">
        <f t="shared" si="43"/>
        <v>6.8.1</v>
      </c>
      <c r="D534" t="str">
        <f t="shared" si="41"/>
        <v xml:space="preserve">Develop employee communication plan </v>
      </c>
      <c r="E534" t="str">
        <f t="shared" si="42"/>
        <v>10529</v>
      </c>
      <c r="F534">
        <f t="shared" si="44"/>
        <v>3</v>
      </c>
    </row>
    <row r="535" spans="1:6" hidden="1" x14ac:dyDescent="0.35">
      <c r="A535" t="s">
        <v>526</v>
      </c>
      <c r="B535" t="str">
        <f t="shared" si="40"/>
        <v>Deliver employee communications (10532)</v>
      </c>
      <c r="C535" t="str">
        <f t="shared" si="43"/>
        <v>6.8.2</v>
      </c>
      <c r="D535" t="str">
        <f t="shared" si="41"/>
        <v>Deliver employee communications</v>
      </c>
      <c r="E535" t="str">
        <f t="shared" si="42"/>
        <v>10532</v>
      </c>
      <c r="F535">
        <f t="shared" si="44"/>
        <v>3</v>
      </c>
    </row>
    <row r="536" spans="1:6" x14ac:dyDescent="0.35">
      <c r="A536" t="s">
        <v>1204</v>
      </c>
      <c r="B536" t="str">
        <f t="shared" si="40"/>
        <v>Manage Information Technology (10008)</v>
      </c>
      <c r="C536" t="str">
        <f t="shared" si="43"/>
        <v>7</v>
      </c>
      <c r="D536" t="str">
        <f t="shared" si="41"/>
        <v>Manage Information Technology</v>
      </c>
      <c r="E536" t="str">
        <f t="shared" si="42"/>
        <v>10008</v>
      </c>
      <c r="F536">
        <f t="shared" si="44"/>
        <v>1</v>
      </c>
    </row>
    <row r="537" spans="1:6" x14ac:dyDescent="0.35">
      <c r="A537" t="s">
        <v>527</v>
      </c>
      <c r="B537" t="str">
        <f t="shared" si="40"/>
        <v>Manage the business of information technology (10563)</v>
      </c>
      <c r="C537" t="str">
        <f t="shared" si="43"/>
        <v>7.1</v>
      </c>
      <c r="D537" t="str">
        <f t="shared" si="41"/>
        <v>Manage the business of information technology</v>
      </c>
      <c r="E537" t="str">
        <f t="shared" si="42"/>
        <v>10563</v>
      </c>
      <c r="F537">
        <f t="shared" si="44"/>
        <v>2</v>
      </c>
    </row>
    <row r="538" spans="1:6" hidden="1" x14ac:dyDescent="0.35">
      <c r="A538" t="s">
        <v>528</v>
      </c>
      <c r="B538" t="str">
        <f t="shared" si="40"/>
        <v>Develop the enterprise IT strategy (10570)</v>
      </c>
      <c r="C538" t="str">
        <f t="shared" si="43"/>
        <v>7.1.1</v>
      </c>
      <c r="D538" t="str">
        <f t="shared" si="41"/>
        <v>Develop the enterprise IT strategy</v>
      </c>
      <c r="E538" t="str">
        <f t="shared" si="42"/>
        <v>10570</v>
      </c>
      <c r="F538">
        <f t="shared" si="44"/>
        <v>3</v>
      </c>
    </row>
    <row r="539" spans="1:6" hidden="1" x14ac:dyDescent="0.35">
      <c r="A539" t="s">
        <v>529</v>
      </c>
      <c r="B539" t="str">
        <f t="shared" si="40"/>
        <v>Build strategic intelligence (10603)</v>
      </c>
      <c r="C539" t="str">
        <f t="shared" si="43"/>
        <v>7.1.1.1</v>
      </c>
      <c r="D539" t="str">
        <f t="shared" si="41"/>
        <v>Build strategic intelligence</v>
      </c>
      <c r="E539" t="str">
        <f t="shared" si="42"/>
        <v>10603</v>
      </c>
      <c r="F539">
        <f t="shared" si="44"/>
        <v>4</v>
      </c>
    </row>
    <row r="540" spans="1:6" hidden="1" x14ac:dyDescent="0.35">
      <c r="A540" t="s">
        <v>530</v>
      </c>
      <c r="B540" t="str">
        <f t="shared" si="40"/>
        <v>Identify long-term IT needs of the enterprise in collaboration with stakeholders (10604)</v>
      </c>
      <c r="C540" t="str">
        <f t="shared" si="43"/>
        <v>7.1.1.2</v>
      </c>
      <c r="D540" t="str">
        <f t="shared" si="41"/>
        <v>Identify long-term IT needs of the enterprise in collaboration with stakeholders</v>
      </c>
      <c r="E540" t="str">
        <f t="shared" si="42"/>
        <v>10604</v>
      </c>
      <c r="F540">
        <f t="shared" si="44"/>
        <v>4</v>
      </c>
    </row>
    <row r="541" spans="1:6" hidden="1" x14ac:dyDescent="0.35">
      <c r="A541" t="s">
        <v>531</v>
      </c>
      <c r="B541" t="str">
        <f t="shared" si="40"/>
        <v>Define strategic standards, guidelines, and principles (10605)</v>
      </c>
      <c r="C541" t="str">
        <f t="shared" si="43"/>
        <v>7.1.1.3</v>
      </c>
      <c r="D541" t="str">
        <f t="shared" si="41"/>
        <v>Define strategic standards, guidelines, and principles</v>
      </c>
      <c r="E541" t="str">
        <f t="shared" si="42"/>
        <v>10605</v>
      </c>
      <c r="F541">
        <f t="shared" si="44"/>
        <v>4</v>
      </c>
    </row>
    <row r="542" spans="1:6" hidden="1" x14ac:dyDescent="0.35">
      <c r="A542" t="s">
        <v>532</v>
      </c>
      <c r="B542" t="str">
        <f t="shared" si="40"/>
        <v>Define and establish IT architecture and development standards (10606)</v>
      </c>
      <c r="C542" t="str">
        <f t="shared" si="43"/>
        <v>7.1.1.4</v>
      </c>
      <c r="D542" t="str">
        <f t="shared" si="41"/>
        <v>Define and establish IT architecture and development standards</v>
      </c>
      <c r="E542" t="str">
        <f t="shared" si="42"/>
        <v>10606</v>
      </c>
      <c r="F542">
        <f t="shared" si="44"/>
        <v>4</v>
      </c>
    </row>
    <row r="543" spans="1:6" hidden="1" x14ac:dyDescent="0.35">
      <c r="A543" t="s">
        <v>533</v>
      </c>
      <c r="B543" t="str">
        <f t="shared" si="40"/>
        <v>Define strategic vendors for IT components (10607)</v>
      </c>
      <c r="C543" t="str">
        <f t="shared" si="43"/>
        <v>7.1.1.5</v>
      </c>
      <c r="D543" t="str">
        <f t="shared" si="41"/>
        <v>Define strategic vendors for IT components</v>
      </c>
      <c r="E543" t="str">
        <f t="shared" si="42"/>
        <v>10607</v>
      </c>
      <c r="F543">
        <f t="shared" si="44"/>
        <v>4</v>
      </c>
    </row>
    <row r="544" spans="1:6" hidden="1" x14ac:dyDescent="0.35">
      <c r="A544" t="s">
        <v>534</v>
      </c>
      <c r="B544" t="str">
        <f t="shared" si="40"/>
        <v>Establish IT governance organization and processes (10608)</v>
      </c>
      <c r="C544" t="str">
        <f t="shared" si="43"/>
        <v>7.1.1.6</v>
      </c>
      <c r="D544" t="str">
        <f t="shared" si="41"/>
        <v>Establish IT governance organization and processes</v>
      </c>
      <c r="E544" t="str">
        <f t="shared" si="42"/>
        <v>10608</v>
      </c>
      <c r="F544">
        <f t="shared" si="44"/>
        <v>4</v>
      </c>
    </row>
    <row r="545" spans="1:6" hidden="1" x14ac:dyDescent="0.35">
      <c r="A545" t="s">
        <v>535</v>
      </c>
      <c r="B545" t="str">
        <f t="shared" si="40"/>
        <v>Build strategic plan to support business objectives (10609)</v>
      </c>
      <c r="C545" t="str">
        <f t="shared" si="43"/>
        <v>7.1.1.7</v>
      </c>
      <c r="D545" t="str">
        <f t="shared" si="41"/>
        <v>Build strategic plan to support business objectives</v>
      </c>
      <c r="E545" t="str">
        <f t="shared" si="42"/>
        <v>10609</v>
      </c>
      <c r="F545">
        <f t="shared" si="44"/>
        <v>4</v>
      </c>
    </row>
    <row r="546" spans="1:6" hidden="1" x14ac:dyDescent="0.35">
      <c r="A546" t="s">
        <v>536</v>
      </c>
      <c r="B546" t="str">
        <f t="shared" si="40"/>
        <v>Define the enterprise architecture (10571)</v>
      </c>
      <c r="C546" t="str">
        <f t="shared" si="43"/>
        <v>7.1.2</v>
      </c>
      <c r="D546" t="str">
        <f t="shared" si="41"/>
        <v>Define the enterprise architecture</v>
      </c>
      <c r="E546" t="str">
        <f t="shared" si="42"/>
        <v>10571</v>
      </c>
      <c r="F546">
        <f t="shared" si="44"/>
        <v>3</v>
      </c>
    </row>
    <row r="547" spans="1:6" hidden="1" x14ac:dyDescent="0.35">
      <c r="A547" t="s">
        <v>537</v>
      </c>
      <c r="B547" t="str">
        <f t="shared" si="40"/>
        <v>Establish the enterprise architecture definition (10611)</v>
      </c>
      <c r="C547" t="str">
        <f t="shared" si="43"/>
        <v>7.1.2.1</v>
      </c>
      <c r="D547" t="str">
        <f t="shared" si="41"/>
        <v>Establish the enterprise architecture definition</v>
      </c>
      <c r="E547" t="str">
        <f t="shared" si="42"/>
        <v>10611</v>
      </c>
      <c r="F547">
        <f t="shared" si="44"/>
        <v>4</v>
      </c>
    </row>
    <row r="548" spans="1:6" hidden="1" x14ac:dyDescent="0.35">
      <c r="A548" t="s">
        <v>538</v>
      </c>
      <c r="B548" t="str">
        <f t="shared" si="40"/>
        <v>Confirm enterprise architecture maintenance approach (10612)</v>
      </c>
      <c r="C548" t="str">
        <f t="shared" si="43"/>
        <v>7.1.2.2</v>
      </c>
      <c r="D548" t="str">
        <f t="shared" si="41"/>
        <v>Confirm enterprise architecture maintenance approach</v>
      </c>
      <c r="E548" t="str">
        <f t="shared" si="42"/>
        <v>10612</v>
      </c>
      <c r="F548">
        <f t="shared" si="44"/>
        <v>4</v>
      </c>
    </row>
    <row r="549" spans="1:6" hidden="1" x14ac:dyDescent="0.35">
      <c r="A549" t="s">
        <v>539</v>
      </c>
      <c r="B549" t="str">
        <f t="shared" si="40"/>
        <v>Maintain the relevance of the enterprise architecture (10613)</v>
      </c>
      <c r="C549" t="str">
        <f t="shared" si="43"/>
        <v>7.1.2.3</v>
      </c>
      <c r="D549" t="str">
        <f t="shared" si="41"/>
        <v>Maintain the relevance of the enterprise architecture</v>
      </c>
      <c r="E549" t="str">
        <f t="shared" si="42"/>
        <v>10613</v>
      </c>
      <c r="F549">
        <f t="shared" si="44"/>
        <v>4</v>
      </c>
    </row>
    <row r="550" spans="1:6" hidden="1" x14ac:dyDescent="0.35">
      <c r="A550" t="s">
        <v>540</v>
      </c>
      <c r="B550" t="str">
        <f t="shared" si="40"/>
        <v>Act as clearinghouse for IT research and innovation (10614)</v>
      </c>
      <c r="C550" t="str">
        <f t="shared" si="43"/>
        <v>7.1.2.4</v>
      </c>
      <c r="D550" t="str">
        <f t="shared" si="41"/>
        <v>Act as clearinghouse for IT research and innovation</v>
      </c>
      <c r="E550" t="str">
        <f t="shared" si="42"/>
        <v>10614</v>
      </c>
      <c r="F550">
        <f t="shared" si="44"/>
        <v>4</v>
      </c>
    </row>
    <row r="551" spans="1:6" hidden="1" x14ac:dyDescent="0.35">
      <c r="A551" t="s">
        <v>541</v>
      </c>
      <c r="B551" t="str">
        <f t="shared" si="40"/>
        <v>Govern the enterprise architecture (10615)</v>
      </c>
      <c r="C551" t="str">
        <f t="shared" si="43"/>
        <v>7.1.2.5</v>
      </c>
      <c r="D551" t="str">
        <f t="shared" si="41"/>
        <v>Govern the enterprise architecture</v>
      </c>
      <c r="E551" t="str">
        <f t="shared" si="42"/>
        <v>10615</v>
      </c>
      <c r="F551">
        <f t="shared" si="44"/>
        <v>4</v>
      </c>
    </row>
    <row r="552" spans="1:6" hidden="1" x14ac:dyDescent="0.35">
      <c r="A552" t="s">
        <v>542</v>
      </c>
      <c r="B552" t="str">
        <f t="shared" si="40"/>
        <v>Manage the IT portfolio (10572)</v>
      </c>
      <c r="C552" t="str">
        <f t="shared" si="43"/>
        <v>7.1.3</v>
      </c>
      <c r="D552" t="str">
        <f t="shared" si="41"/>
        <v>Manage the IT portfolio</v>
      </c>
      <c r="E552" t="str">
        <f t="shared" si="42"/>
        <v>10572</v>
      </c>
      <c r="F552">
        <f t="shared" si="44"/>
        <v>3</v>
      </c>
    </row>
    <row r="553" spans="1:6" hidden="1" x14ac:dyDescent="0.35">
      <c r="A553" t="s">
        <v>543</v>
      </c>
      <c r="B553" t="str">
        <f t="shared" si="40"/>
        <v>Establish the IT portfolio (10616)</v>
      </c>
      <c r="C553" t="str">
        <f t="shared" si="43"/>
        <v>7.1.3.1</v>
      </c>
      <c r="D553" t="str">
        <f t="shared" si="41"/>
        <v>Establish the IT portfolio</v>
      </c>
      <c r="E553" t="str">
        <f t="shared" si="42"/>
        <v>10616</v>
      </c>
      <c r="F553">
        <f t="shared" si="44"/>
        <v>4</v>
      </c>
    </row>
    <row r="554" spans="1:6" hidden="1" x14ac:dyDescent="0.35">
      <c r="A554" t="s">
        <v>544</v>
      </c>
      <c r="B554" t="str">
        <f t="shared" ref="B554:B617" si="45">RIGHT(A554,LEN(A554)-FIND(" ",A554))</f>
        <v>Analyze and evaluate the value of the iT portfolio for the enterprise (10617)</v>
      </c>
      <c r="C554" t="str">
        <f t="shared" si="43"/>
        <v>7.1.3.2</v>
      </c>
      <c r="D554" t="str">
        <f t="shared" si="41"/>
        <v>Analyze and evaluate the value of the iT portfolio for the enterprise</v>
      </c>
      <c r="E554" t="str">
        <f t="shared" si="42"/>
        <v>10617</v>
      </c>
      <c r="F554">
        <f t="shared" si="44"/>
        <v>4</v>
      </c>
    </row>
    <row r="555" spans="1:6" hidden="1" x14ac:dyDescent="0.35">
      <c r="A555" t="s">
        <v>545</v>
      </c>
      <c r="B555" t="str">
        <f t="shared" si="45"/>
        <v>Provision resources in accordance with strategic priorities (10618)</v>
      </c>
      <c r="C555" t="str">
        <f t="shared" si="43"/>
        <v>7.1.3.3</v>
      </c>
      <c r="D555" t="str">
        <f t="shared" si="41"/>
        <v>Provision resources in accordance with strategic priorities</v>
      </c>
      <c r="E555" t="str">
        <f t="shared" si="42"/>
        <v>10618</v>
      </c>
      <c r="F555">
        <f t="shared" si="44"/>
        <v>4</v>
      </c>
    </row>
    <row r="556" spans="1:6" hidden="1" x14ac:dyDescent="0.35">
      <c r="A556" t="s">
        <v>546</v>
      </c>
      <c r="B556" t="str">
        <f t="shared" si="45"/>
        <v>Perform IT research and innovation (10573)</v>
      </c>
      <c r="C556" t="str">
        <f t="shared" si="43"/>
        <v>7.1.4</v>
      </c>
      <c r="D556" t="str">
        <f t="shared" si="41"/>
        <v>Perform IT research and innovation</v>
      </c>
      <c r="E556" t="str">
        <f t="shared" si="42"/>
        <v>10573</v>
      </c>
      <c r="F556">
        <f t="shared" si="44"/>
        <v>3</v>
      </c>
    </row>
    <row r="557" spans="1:6" hidden="1" x14ac:dyDescent="0.35">
      <c r="A557" t="s">
        <v>547</v>
      </c>
      <c r="B557" t="str">
        <f t="shared" si="45"/>
        <v>Research technologies to innovate IT services and solutions (10620)</v>
      </c>
      <c r="C557" t="str">
        <f t="shared" si="43"/>
        <v>7.1.4.1</v>
      </c>
      <c r="D557" t="str">
        <f t="shared" si="41"/>
        <v>Research technologies to innovate IT services and solutions</v>
      </c>
      <c r="E557" t="str">
        <f t="shared" si="42"/>
        <v>10620</v>
      </c>
      <c r="F557">
        <f t="shared" si="44"/>
        <v>4</v>
      </c>
    </row>
    <row r="558" spans="1:6" hidden="1" x14ac:dyDescent="0.35">
      <c r="A558" t="s">
        <v>548</v>
      </c>
      <c r="B558" t="str">
        <f t="shared" si="45"/>
        <v>Transition viable technologies for IT services and solutions development (10621)</v>
      </c>
      <c r="C558" t="str">
        <f t="shared" si="43"/>
        <v>7.1.4.2</v>
      </c>
      <c r="D558" t="str">
        <f t="shared" si="41"/>
        <v>Transition viable technologies for IT services and solutions development</v>
      </c>
      <c r="E558" t="str">
        <f t="shared" si="42"/>
        <v>10621</v>
      </c>
      <c r="F558">
        <f t="shared" si="44"/>
        <v>4</v>
      </c>
    </row>
    <row r="559" spans="1:6" hidden="1" x14ac:dyDescent="0.35">
      <c r="A559" t="s">
        <v>549</v>
      </c>
      <c r="B559" t="str">
        <f t="shared" si="45"/>
        <v>Evaluate and communicate IT business value and performance (10575)</v>
      </c>
      <c r="C559" t="str">
        <f t="shared" si="43"/>
        <v>7.1.5</v>
      </c>
      <c r="D559" t="str">
        <f t="shared" si="41"/>
        <v>Evaluate and communicate IT business value and performance</v>
      </c>
      <c r="E559" t="str">
        <f t="shared" si="42"/>
        <v>10575</v>
      </c>
      <c r="F559">
        <f t="shared" si="44"/>
        <v>3</v>
      </c>
    </row>
    <row r="560" spans="1:6" hidden="1" x14ac:dyDescent="0.35">
      <c r="A560" t="s">
        <v>550</v>
      </c>
      <c r="B560" t="str">
        <f t="shared" si="45"/>
        <v>Establish and monitor key performance indicators (10625)</v>
      </c>
      <c r="C560" t="str">
        <f t="shared" si="43"/>
        <v>7.1.5.1</v>
      </c>
      <c r="D560" t="str">
        <f t="shared" si="41"/>
        <v>Establish and monitor key performance indicators</v>
      </c>
      <c r="E560" t="str">
        <f t="shared" si="42"/>
        <v>10625</v>
      </c>
      <c r="F560">
        <f t="shared" si="44"/>
        <v>4</v>
      </c>
    </row>
    <row r="561" spans="1:6" hidden="1" x14ac:dyDescent="0.35">
      <c r="A561" t="s">
        <v>551</v>
      </c>
      <c r="B561" t="str">
        <f t="shared" si="45"/>
        <v>Evaluate IT plan performance (10626)</v>
      </c>
      <c r="C561" t="str">
        <f t="shared" si="43"/>
        <v>7.1.5.2</v>
      </c>
      <c r="D561" t="str">
        <f t="shared" si="41"/>
        <v>Evaluate IT plan performance</v>
      </c>
      <c r="E561" t="str">
        <f t="shared" si="42"/>
        <v>10626</v>
      </c>
      <c r="F561">
        <f t="shared" si="44"/>
        <v>4</v>
      </c>
    </row>
    <row r="562" spans="1:6" hidden="1" x14ac:dyDescent="0.35">
      <c r="A562" t="s">
        <v>552</v>
      </c>
      <c r="B562" t="str">
        <f t="shared" si="45"/>
        <v>Communicate IT value (10627)</v>
      </c>
      <c r="C562" t="str">
        <f t="shared" si="43"/>
        <v>7.1.5.3</v>
      </c>
      <c r="D562" t="str">
        <f t="shared" si="41"/>
        <v>Communicate IT value</v>
      </c>
      <c r="E562" t="str">
        <f t="shared" si="42"/>
        <v>10627</v>
      </c>
      <c r="F562">
        <f t="shared" si="44"/>
        <v>4</v>
      </c>
    </row>
    <row r="563" spans="1:6" x14ac:dyDescent="0.35">
      <c r="A563" t="s">
        <v>553</v>
      </c>
      <c r="B563" t="str">
        <f t="shared" si="45"/>
        <v>Develop and manage IT customer relationships (10564)</v>
      </c>
      <c r="C563" t="str">
        <f t="shared" si="43"/>
        <v>7.2</v>
      </c>
      <c r="D563" t="str">
        <f t="shared" si="41"/>
        <v>Develop and manage IT customer relationships</v>
      </c>
      <c r="E563" t="str">
        <f t="shared" si="42"/>
        <v>10564</v>
      </c>
      <c r="F563">
        <f t="shared" si="44"/>
        <v>2</v>
      </c>
    </row>
    <row r="564" spans="1:6" hidden="1" x14ac:dyDescent="0.35">
      <c r="A564" t="s">
        <v>554</v>
      </c>
      <c r="B564" t="str">
        <f t="shared" si="45"/>
        <v>Develop IT services and solutions strategy (10578)</v>
      </c>
      <c r="C564" t="str">
        <f t="shared" si="43"/>
        <v>7.2.1</v>
      </c>
      <c r="D564" t="str">
        <f t="shared" si="41"/>
        <v>Develop IT services and solutions strategy</v>
      </c>
      <c r="E564" t="str">
        <f t="shared" si="42"/>
        <v>10578</v>
      </c>
      <c r="F564">
        <f t="shared" si="44"/>
        <v>3</v>
      </c>
    </row>
    <row r="565" spans="1:6" hidden="1" x14ac:dyDescent="0.35">
      <c r="A565" t="s">
        <v>555</v>
      </c>
      <c r="B565" t="str">
        <f t="shared" si="45"/>
        <v>Research IT services and solutions to address business and user requirements  (11244)</v>
      </c>
      <c r="C565" t="str">
        <f t="shared" si="43"/>
        <v>7.2.1.1</v>
      </c>
      <c r="D565" t="str">
        <f t="shared" si="41"/>
        <v xml:space="preserve">Research IT services and solutions to address business and user requirements </v>
      </c>
      <c r="E565" t="str">
        <f t="shared" si="42"/>
        <v>11244</v>
      </c>
      <c r="F565">
        <f t="shared" si="44"/>
        <v>4</v>
      </c>
    </row>
    <row r="566" spans="1:6" hidden="1" x14ac:dyDescent="0.35">
      <c r="A566" t="s">
        <v>556</v>
      </c>
      <c r="B566" t="str">
        <f t="shared" si="45"/>
        <v>Translate business and user requirements into IT services and solutions requirements  (11245)</v>
      </c>
      <c r="C566" t="str">
        <f t="shared" si="43"/>
        <v>7.2.1.2</v>
      </c>
      <c r="D566" t="str">
        <f t="shared" si="41"/>
        <v xml:space="preserve">Translate business and user requirements into IT services and solutions requirements </v>
      </c>
      <c r="E566" t="str">
        <f t="shared" si="42"/>
        <v>11245</v>
      </c>
      <c r="F566">
        <f t="shared" si="44"/>
        <v>4</v>
      </c>
    </row>
    <row r="567" spans="1:6" hidden="1" x14ac:dyDescent="0.35">
      <c r="A567" t="s">
        <v>557</v>
      </c>
      <c r="B567" t="str">
        <f t="shared" si="45"/>
        <v>Formulate IT services and solutions strategic initiatives (11246)</v>
      </c>
      <c r="C567" t="str">
        <f t="shared" si="43"/>
        <v>7.2.1.3</v>
      </c>
      <c r="D567" t="str">
        <f t="shared" si="41"/>
        <v>Formulate IT services and solutions strategic initiatives</v>
      </c>
      <c r="E567" t="str">
        <f t="shared" si="42"/>
        <v>11246</v>
      </c>
      <c r="F567">
        <f t="shared" si="44"/>
        <v>4</v>
      </c>
    </row>
    <row r="568" spans="1:6" hidden="1" x14ac:dyDescent="0.35">
      <c r="A568" t="s">
        <v>558</v>
      </c>
      <c r="B568" t="str">
        <f t="shared" si="45"/>
        <v>Coordinate strategies with internal stakeholders to ensure alignment (11247)</v>
      </c>
      <c r="C568" t="str">
        <f t="shared" si="43"/>
        <v>7.2.1.4</v>
      </c>
      <c r="D568" t="str">
        <f t="shared" si="41"/>
        <v>Coordinate strategies with internal stakeholders to ensure alignment</v>
      </c>
      <c r="E568" t="str">
        <f t="shared" si="42"/>
        <v>11247</v>
      </c>
      <c r="F568">
        <f t="shared" si="44"/>
        <v>4</v>
      </c>
    </row>
    <row r="569" spans="1:6" hidden="1" x14ac:dyDescent="0.35">
      <c r="A569" t="s">
        <v>559</v>
      </c>
      <c r="B569" t="str">
        <f t="shared" si="45"/>
        <v>Evaluate and select IT services and solutions strategic initiatives (11248)</v>
      </c>
      <c r="C569" t="str">
        <f t="shared" si="43"/>
        <v>7.2.1.5</v>
      </c>
      <c r="D569" t="str">
        <f t="shared" si="41"/>
        <v>Evaluate and select IT services and solutions strategic initiatives</v>
      </c>
      <c r="E569" t="str">
        <f t="shared" si="42"/>
        <v>11248</v>
      </c>
      <c r="F569">
        <f t="shared" si="44"/>
        <v>4</v>
      </c>
    </row>
    <row r="570" spans="1:6" hidden="1" x14ac:dyDescent="0.35">
      <c r="A570" t="s">
        <v>560</v>
      </c>
      <c r="B570" t="str">
        <f t="shared" si="45"/>
        <v>Develop and manage IT service levels (10579)</v>
      </c>
      <c r="C570" t="str">
        <f t="shared" si="43"/>
        <v>7.2.2</v>
      </c>
      <c r="D570" t="str">
        <f t="shared" si="41"/>
        <v>Develop and manage IT service levels</v>
      </c>
      <c r="E570" t="str">
        <f t="shared" si="42"/>
        <v>10579</v>
      </c>
      <c r="F570">
        <f t="shared" si="44"/>
        <v>3</v>
      </c>
    </row>
    <row r="571" spans="1:6" hidden="1" x14ac:dyDescent="0.35">
      <c r="A571" t="s">
        <v>561</v>
      </c>
      <c r="B571" t="str">
        <f t="shared" si="45"/>
        <v>Create and maintain the IT services and solutions catalog (10640)</v>
      </c>
      <c r="C571" t="str">
        <f t="shared" si="43"/>
        <v>7.2.2.1</v>
      </c>
      <c r="D571" t="str">
        <f t="shared" si="41"/>
        <v>Create and maintain the IT services and solutions catalog</v>
      </c>
      <c r="E571" t="str">
        <f t="shared" si="42"/>
        <v>10640</v>
      </c>
      <c r="F571">
        <f t="shared" si="44"/>
        <v>4</v>
      </c>
    </row>
    <row r="572" spans="1:6" hidden="1" x14ac:dyDescent="0.35">
      <c r="A572" t="s">
        <v>562</v>
      </c>
      <c r="B572" t="str">
        <f t="shared" si="45"/>
        <v>Establish and maintain business and IT service-level agreements (10641)</v>
      </c>
      <c r="C572" t="str">
        <f t="shared" si="43"/>
        <v>7.2.2.2</v>
      </c>
      <c r="D572" t="str">
        <f t="shared" si="41"/>
        <v>Establish and maintain business and IT service-level agreements</v>
      </c>
      <c r="E572" t="str">
        <f t="shared" si="42"/>
        <v>10641</v>
      </c>
      <c r="F572">
        <f t="shared" si="44"/>
        <v>4</v>
      </c>
    </row>
    <row r="573" spans="1:6" hidden="1" x14ac:dyDescent="0.35">
      <c r="A573" t="s">
        <v>563</v>
      </c>
      <c r="B573" t="str">
        <f t="shared" si="45"/>
        <v>Evaluate and report service-level attainment results (10642)</v>
      </c>
      <c r="C573" t="str">
        <f t="shared" si="43"/>
        <v>7.2.2.3</v>
      </c>
      <c r="D573" t="str">
        <f t="shared" ref="D573:D636" si="46">LEFT(B573,FIND("(",B573)-2)</f>
        <v>Evaluate and report service-level attainment results</v>
      </c>
      <c r="E573" t="str">
        <f t="shared" ref="E573:E636" si="47">MID(B573,FIND("(",B573)+1,5)</f>
        <v>10642</v>
      </c>
      <c r="F573">
        <f t="shared" si="44"/>
        <v>4</v>
      </c>
    </row>
    <row r="574" spans="1:6" hidden="1" x14ac:dyDescent="0.35">
      <c r="A574" t="s">
        <v>564</v>
      </c>
      <c r="B574" t="str">
        <f t="shared" si="45"/>
        <v>Communicate business and IT service-level improvement opportunities (10643)</v>
      </c>
      <c r="C574" t="str">
        <f t="shared" si="43"/>
        <v>7.2.2.4</v>
      </c>
      <c r="D574" t="str">
        <f t="shared" si="46"/>
        <v>Communicate business and IT service-level improvement opportunities</v>
      </c>
      <c r="E574" t="str">
        <f t="shared" si="47"/>
        <v>10643</v>
      </c>
      <c r="F574">
        <f t="shared" si="44"/>
        <v>4</v>
      </c>
    </row>
    <row r="575" spans="1:6" hidden="1" x14ac:dyDescent="0.35">
      <c r="A575" t="s">
        <v>565</v>
      </c>
      <c r="B575" t="str">
        <f t="shared" si="45"/>
        <v>Perform demand-side management (DSM) for IT services (10580)</v>
      </c>
      <c r="C575" t="str">
        <f t="shared" si="43"/>
        <v>7.2.3</v>
      </c>
      <c r="D575" t="str">
        <f t="shared" si="46"/>
        <v>Perform demand-side management</v>
      </c>
      <c r="E575" t="str">
        <f t="shared" si="47"/>
        <v xml:space="preserve">DSM) </v>
      </c>
      <c r="F575">
        <f t="shared" si="44"/>
        <v>3</v>
      </c>
    </row>
    <row r="576" spans="1:6" hidden="1" x14ac:dyDescent="0.35">
      <c r="A576" t="s">
        <v>566</v>
      </c>
      <c r="B576" t="str">
        <f t="shared" si="45"/>
        <v>Analyze IT services and solutions consumption and usage (10644)</v>
      </c>
      <c r="C576" t="str">
        <f t="shared" si="43"/>
        <v>7.2.3.1</v>
      </c>
      <c r="D576" t="str">
        <f t="shared" si="46"/>
        <v>Analyze IT services and solutions consumption and usage</v>
      </c>
      <c r="E576" t="str">
        <f t="shared" si="47"/>
        <v>10644</v>
      </c>
      <c r="F576">
        <f t="shared" si="44"/>
        <v>4</v>
      </c>
    </row>
    <row r="577" spans="1:6" hidden="1" x14ac:dyDescent="0.35">
      <c r="A577" t="s">
        <v>567</v>
      </c>
      <c r="B577" t="str">
        <f t="shared" si="45"/>
        <v>Develop and implement incentive programs that improve consumption efficiency (10645)</v>
      </c>
      <c r="C577" t="str">
        <f t="shared" si="43"/>
        <v>7.2.3.2</v>
      </c>
      <c r="D577" t="str">
        <f t="shared" si="46"/>
        <v>Develop and implement incentive programs that improve consumption efficiency</v>
      </c>
      <c r="E577" t="str">
        <f t="shared" si="47"/>
        <v>10645</v>
      </c>
      <c r="F577">
        <f t="shared" si="44"/>
        <v>4</v>
      </c>
    </row>
    <row r="578" spans="1:6" hidden="1" x14ac:dyDescent="0.35">
      <c r="A578" t="s">
        <v>568</v>
      </c>
      <c r="B578" t="str">
        <f t="shared" si="45"/>
        <v>Develop volume/unit forecast for IT services and solutions (10646)</v>
      </c>
      <c r="C578" t="str">
        <f t="shared" si="43"/>
        <v>7.2.3.3</v>
      </c>
      <c r="D578" t="str">
        <f t="shared" si="46"/>
        <v>Develop volume/unit forecast for IT services and solutions</v>
      </c>
      <c r="E578" t="str">
        <f t="shared" si="47"/>
        <v>10646</v>
      </c>
      <c r="F578">
        <f t="shared" si="44"/>
        <v>4</v>
      </c>
    </row>
    <row r="579" spans="1:6" hidden="1" x14ac:dyDescent="0.35">
      <c r="A579" t="s">
        <v>569</v>
      </c>
      <c r="B579" t="str">
        <f t="shared" si="45"/>
        <v>Manage IT customer satisfaction (10581)</v>
      </c>
      <c r="C579" t="str">
        <f t="shared" ref="C579:C642" si="48">LEFT(A579,FIND(" ",A579)-1)</f>
        <v>7.2.4</v>
      </c>
      <c r="D579" t="str">
        <f t="shared" si="46"/>
        <v>Manage IT customer satisfaction</v>
      </c>
      <c r="E579" t="str">
        <f t="shared" si="47"/>
        <v>10581</v>
      </c>
      <c r="F579">
        <f t="shared" ref="F579:F642" si="49">INT((LEN(C579)+1)/2)</f>
        <v>3</v>
      </c>
    </row>
    <row r="580" spans="1:6" hidden="1" x14ac:dyDescent="0.35">
      <c r="A580" t="s">
        <v>570</v>
      </c>
      <c r="B580" t="str">
        <f t="shared" si="45"/>
        <v>Capture and analyze customer satisfaction  (10647)</v>
      </c>
      <c r="C580" t="str">
        <f t="shared" si="48"/>
        <v>7.2.4.1</v>
      </c>
      <c r="D580" t="str">
        <f t="shared" si="46"/>
        <v xml:space="preserve">Capture and analyze customer satisfaction </v>
      </c>
      <c r="E580" t="str">
        <f t="shared" si="47"/>
        <v>10647</v>
      </c>
      <c r="F580">
        <f t="shared" si="49"/>
        <v>4</v>
      </c>
    </row>
    <row r="581" spans="1:6" hidden="1" x14ac:dyDescent="0.35">
      <c r="A581" t="s">
        <v>571</v>
      </c>
      <c r="B581" t="str">
        <f t="shared" si="45"/>
        <v>Assess and communicate customer satisfaction patterns (10648)</v>
      </c>
      <c r="C581" t="str">
        <f t="shared" si="48"/>
        <v>7.2.4.2</v>
      </c>
      <c r="D581" t="str">
        <f t="shared" si="46"/>
        <v>Assess and communicate customer satisfaction patterns</v>
      </c>
      <c r="E581" t="str">
        <f t="shared" si="47"/>
        <v>10648</v>
      </c>
      <c r="F581">
        <f t="shared" si="49"/>
        <v>4</v>
      </c>
    </row>
    <row r="582" spans="1:6" hidden="1" x14ac:dyDescent="0.35">
      <c r="A582" t="s">
        <v>572</v>
      </c>
      <c r="B582" t="str">
        <f t="shared" si="45"/>
        <v>Initiate improvements based on customer satisfaction patterns (10649)</v>
      </c>
      <c r="C582" t="str">
        <f t="shared" si="48"/>
        <v>7.2.4.3</v>
      </c>
      <c r="D582" t="str">
        <f t="shared" si="46"/>
        <v>Initiate improvements based on customer satisfaction patterns</v>
      </c>
      <c r="E582" t="str">
        <f t="shared" si="47"/>
        <v>10649</v>
      </c>
      <c r="F582">
        <f t="shared" si="49"/>
        <v>4</v>
      </c>
    </row>
    <row r="583" spans="1:6" hidden="1" x14ac:dyDescent="0.35">
      <c r="A583" t="s">
        <v>573</v>
      </c>
      <c r="B583" t="str">
        <f t="shared" si="45"/>
        <v>Market IT services and solutions (10582)</v>
      </c>
      <c r="C583" t="str">
        <f t="shared" si="48"/>
        <v>7.2.5</v>
      </c>
      <c r="D583" t="str">
        <f t="shared" si="46"/>
        <v>Market IT services and solutions</v>
      </c>
      <c r="E583" t="str">
        <f t="shared" si="47"/>
        <v>10582</v>
      </c>
      <c r="F583">
        <f t="shared" si="49"/>
        <v>3</v>
      </c>
    </row>
    <row r="584" spans="1:6" hidden="1" x14ac:dyDescent="0.35">
      <c r="A584" t="s">
        <v>574</v>
      </c>
      <c r="B584" t="str">
        <f t="shared" si="45"/>
        <v>Develop IT services and solutions marketing strategy (10650)</v>
      </c>
      <c r="C584" t="str">
        <f t="shared" si="48"/>
        <v>7.2.5.1</v>
      </c>
      <c r="D584" t="str">
        <f t="shared" si="46"/>
        <v>Develop IT services and solutions marketing strategy</v>
      </c>
      <c r="E584" t="str">
        <f t="shared" si="47"/>
        <v>10650</v>
      </c>
      <c r="F584">
        <f t="shared" si="49"/>
        <v>4</v>
      </c>
    </row>
    <row r="585" spans="1:6" hidden="1" x14ac:dyDescent="0.35">
      <c r="A585" t="s">
        <v>575</v>
      </c>
      <c r="B585" t="str">
        <f t="shared" si="45"/>
        <v>Develop and manage IT customer strategy  (10651)</v>
      </c>
      <c r="C585" t="str">
        <f t="shared" si="48"/>
        <v>7.2.5.2</v>
      </c>
      <c r="D585" t="str">
        <f t="shared" si="46"/>
        <v xml:space="preserve">Develop and manage IT customer strategy </v>
      </c>
      <c r="E585" t="str">
        <f t="shared" si="47"/>
        <v>10651</v>
      </c>
      <c r="F585">
        <f t="shared" si="49"/>
        <v>4</v>
      </c>
    </row>
    <row r="586" spans="1:6" hidden="1" x14ac:dyDescent="0.35">
      <c r="A586" t="s">
        <v>576</v>
      </c>
      <c r="B586" t="str">
        <f t="shared" si="45"/>
        <v>Manage IT services and solutions advertising and promotional campaigns  (10652)</v>
      </c>
      <c r="C586" t="str">
        <f t="shared" si="48"/>
        <v>7.2.5.3</v>
      </c>
      <c r="D586" t="str">
        <f t="shared" si="46"/>
        <v xml:space="preserve">Manage IT services and solutions advertising and promotional campaigns </v>
      </c>
      <c r="E586" t="str">
        <f t="shared" si="47"/>
        <v>10652</v>
      </c>
      <c r="F586">
        <f t="shared" si="49"/>
        <v>4</v>
      </c>
    </row>
    <row r="587" spans="1:6" hidden="1" x14ac:dyDescent="0.35">
      <c r="A587" t="s">
        <v>577</v>
      </c>
      <c r="B587" t="str">
        <f t="shared" si="45"/>
        <v>Process and track IT services and solutions orders (10653)</v>
      </c>
      <c r="C587" t="str">
        <f t="shared" si="48"/>
        <v>7.2.5.4</v>
      </c>
      <c r="D587" t="str">
        <f t="shared" si="46"/>
        <v>Process and track IT services and solutions orders</v>
      </c>
      <c r="E587" t="str">
        <f t="shared" si="47"/>
        <v>10653</v>
      </c>
      <c r="F587">
        <f t="shared" si="49"/>
        <v>4</v>
      </c>
    </row>
    <row r="588" spans="1:6" x14ac:dyDescent="0.35">
      <c r="A588" t="s">
        <v>578</v>
      </c>
      <c r="B588" t="str">
        <f t="shared" si="45"/>
        <v>Develop and implement security, privacy, and data protection controls (11220)</v>
      </c>
      <c r="C588" t="str">
        <f t="shared" si="48"/>
        <v>7.3</v>
      </c>
      <c r="D588" t="str">
        <f t="shared" si="46"/>
        <v>Develop and implement security, privacy, and data protection controls</v>
      </c>
      <c r="E588" t="str">
        <f t="shared" si="47"/>
        <v>11220</v>
      </c>
      <c r="F588">
        <f t="shared" si="49"/>
        <v>2</v>
      </c>
    </row>
    <row r="589" spans="1:6" hidden="1" x14ac:dyDescent="0.35">
      <c r="A589" t="s">
        <v>579</v>
      </c>
      <c r="B589" t="str">
        <f t="shared" si="45"/>
        <v>Establish information security, privacy, and data protection strategies and levels (11230)</v>
      </c>
      <c r="C589" t="str">
        <f t="shared" si="48"/>
        <v>7.3.1</v>
      </c>
      <c r="D589" t="str">
        <f t="shared" si="46"/>
        <v>Establish information security, privacy, and data protection strategies and levels</v>
      </c>
      <c r="E589" t="str">
        <f t="shared" si="47"/>
        <v>11230</v>
      </c>
      <c r="F589">
        <f t="shared" si="49"/>
        <v>3</v>
      </c>
    </row>
    <row r="590" spans="1:6" hidden="1" x14ac:dyDescent="0.35">
      <c r="A590" t="s">
        <v>580</v>
      </c>
      <c r="B590" t="str">
        <f t="shared" si="45"/>
        <v xml:space="preserve">Test, evaluate, and implement information security and privacy and data protection controls (11231) </v>
      </c>
      <c r="C590" t="str">
        <f t="shared" si="48"/>
        <v>7.3.2</v>
      </c>
      <c r="D590" t="str">
        <f t="shared" si="46"/>
        <v>Test, evaluate, and implement information security and privacy and data protection controls</v>
      </c>
      <c r="E590" t="str">
        <f t="shared" si="47"/>
        <v>11231</v>
      </c>
      <c r="F590">
        <f t="shared" si="49"/>
        <v>3</v>
      </c>
    </row>
    <row r="591" spans="1:6" x14ac:dyDescent="0.35">
      <c r="A591" t="s">
        <v>581</v>
      </c>
      <c r="B591" t="str">
        <f t="shared" si="45"/>
        <v>Manage enterprise information (10565)</v>
      </c>
      <c r="C591" t="str">
        <f t="shared" si="48"/>
        <v>7.4</v>
      </c>
      <c r="D591" t="str">
        <f t="shared" si="46"/>
        <v>Manage enterprise information</v>
      </c>
      <c r="E591" t="str">
        <f t="shared" si="47"/>
        <v>10565</v>
      </c>
      <c r="F591">
        <f t="shared" si="49"/>
        <v>2</v>
      </c>
    </row>
    <row r="592" spans="1:6" hidden="1" x14ac:dyDescent="0.35">
      <c r="A592" t="s">
        <v>582</v>
      </c>
      <c r="B592" t="str">
        <f t="shared" si="45"/>
        <v>Develop information and content management strategies (10583)</v>
      </c>
      <c r="C592" t="str">
        <f t="shared" si="48"/>
        <v>7.4.1</v>
      </c>
      <c r="D592" t="str">
        <f t="shared" si="46"/>
        <v>Develop information and content management strategies</v>
      </c>
      <c r="E592" t="str">
        <f t="shared" si="47"/>
        <v>10583</v>
      </c>
      <c r="F592">
        <f t="shared" si="49"/>
        <v>3</v>
      </c>
    </row>
    <row r="593" spans="1:6" hidden="1" x14ac:dyDescent="0.35">
      <c r="A593" t="s">
        <v>583</v>
      </c>
      <c r="B593" t="str">
        <f t="shared" si="45"/>
        <v>Understand information and content management needs and the role of IT services for executing the business strategy  (10654)</v>
      </c>
      <c r="C593" t="str">
        <f t="shared" si="48"/>
        <v>7.4.1.1</v>
      </c>
      <c r="D593" t="str">
        <f t="shared" si="46"/>
        <v xml:space="preserve">Understand information and content management needs and the role of IT services for executing the business strategy </v>
      </c>
      <c r="E593" t="str">
        <f t="shared" si="47"/>
        <v>10654</v>
      </c>
      <c r="F593">
        <f t="shared" si="49"/>
        <v>4</v>
      </c>
    </row>
    <row r="594" spans="1:6" hidden="1" x14ac:dyDescent="0.35">
      <c r="A594" t="s">
        <v>584</v>
      </c>
      <c r="B594" t="str">
        <f t="shared" si="45"/>
        <v>Assess the information and content management implications of new technologies (10655)</v>
      </c>
      <c r="C594" t="str">
        <f t="shared" si="48"/>
        <v>7.4.1.2</v>
      </c>
      <c r="D594" t="str">
        <f t="shared" si="46"/>
        <v>Assess the information and content management implications of new technologies</v>
      </c>
      <c r="E594" t="str">
        <f t="shared" si="47"/>
        <v>10655</v>
      </c>
      <c r="F594">
        <f t="shared" si="49"/>
        <v>4</v>
      </c>
    </row>
    <row r="595" spans="1:6" hidden="1" x14ac:dyDescent="0.35">
      <c r="A595" t="s">
        <v>585</v>
      </c>
      <c r="B595" t="str">
        <f t="shared" si="45"/>
        <v>Identify and prioritize information and content management actions (10656)</v>
      </c>
      <c r="C595" t="str">
        <f t="shared" si="48"/>
        <v>7.4.1.3</v>
      </c>
      <c r="D595" t="str">
        <f t="shared" si="46"/>
        <v>Identify and prioritize information and content management actions</v>
      </c>
      <c r="E595" t="str">
        <f t="shared" si="47"/>
        <v>10656</v>
      </c>
      <c r="F595">
        <f t="shared" si="49"/>
        <v>4</v>
      </c>
    </row>
    <row r="596" spans="1:6" hidden="1" x14ac:dyDescent="0.35">
      <c r="A596" t="s">
        <v>586</v>
      </c>
      <c r="B596" t="str">
        <f t="shared" si="45"/>
        <v>Define the enterprise information architecture (10584)</v>
      </c>
      <c r="C596" t="str">
        <f t="shared" si="48"/>
        <v>7.4.2</v>
      </c>
      <c r="D596" t="str">
        <f t="shared" si="46"/>
        <v>Define the enterprise information architecture</v>
      </c>
      <c r="E596" t="str">
        <f t="shared" si="47"/>
        <v>10584</v>
      </c>
      <c r="F596">
        <f t="shared" si="49"/>
        <v>3</v>
      </c>
    </row>
    <row r="597" spans="1:6" hidden="1" x14ac:dyDescent="0.35">
      <c r="A597" t="s">
        <v>587</v>
      </c>
      <c r="B597" t="str">
        <f t="shared" si="45"/>
        <v>Define information elements, composite structure, logical relationships and constraints, taxonomy, and derivation rules  (10657)</v>
      </c>
      <c r="C597" t="str">
        <f t="shared" si="48"/>
        <v>7.4.2.1</v>
      </c>
      <c r="D597" t="str">
        <f t="shared" si="46"/>
        <v xml:space="preserve">Define information elements, composite structure, logical relationships and constraints, taxonomy, and derivation rules </v>
      </c>
      <c r="E597" t="str">
        <f t="shared" si="47"/>
        <v>10657</v>
      </c>
      <c r="F597">
        <f t="shared" si="49"/>
        <v>4</v>
      </c>
    </row>
    <row r="598" spans="1:6" hidden="1" x14ac:dyDescent="0.35">
      <c r="A598" t="s">
        <v>588</v>
      </c>
      <c r="B598" t="str">
        <f t="shared" si="45"/>
        <v>Define information access requirements  (10658)</v>
      </c>
      <c r="C598" t="str">
        <f t="shared" si="48"/>
        <v>7.4.2.2</v>
      </c>
      <c r="D598" t="str">
        <f t="shared" si="46"/>
        <v xml:space="preserve">Define information access requirements </v>
      </c>
      <c r="E598" t="str">
        <f t="shared" si="47"/>
        <v>10658</v>
      </c>
      <c r="F598">
        <f t="shared" si="49"/>
        <v>4</v>
      </c>
    </row>
    <row r="599" spans="1:6" hidden="1" x14ac:dyDescent="0.35">
      <c r="A599" t="s">
        <v>589</v>
      </c>
      <c r="B599" t="str">
        <f t="shared" si="45"/>
        <v>Establish data custodianship (10659)</v>
      </c>
      <c r="C599" t="str">
        <f t="shared" si="48"/>
        <v>7.4.2.3</v>
      </c>
      <c r="D599" t="str">
        <f t="shared" si="46"/>
        <v>Establish data custodianship</v>
      </c>
      <c r="E599" t="str">
        <f t="shared" si="47"/>
        <v>10659</v>
      </c>
      <c r="F599">
        <f t="shared" si="49"/>
        <v>4</v>
      </c>
    </row>
    <row r="600" spans="1:6" hidden="1" x14ac:dyDescent="0.35">
      <c r="A600" t="s">
        <v>590</v>
      </c>
      <c r="B600" t="str">
        <f t="shared" si="45"/>
        <v>Manage changes to content data architecture requirements (10660)</v>
      </c>
      <c r="C600" t="str">
        <f t="shared" si="48"/>
        <v>7.4.2.4</v>
      </c>
      <c r="D600" t="str">
        <f t="shared" si="46"/>
        <v>Manage changes to content data architecture requirements</v>
      </c>
      <c r="E600" t="str">
        <f t="shared" si="47"/>
        <v>10660</v>
      </c>
      <c r="F600">
        <f t="shared" si="49"/>
        <v>4</v>
      </c>
    </row>
    <row r="601" spans="1:6" hidden="1" x14ac:dyDescent="0.35">
      <c r="A601" t="s">
        <v>591</v>
      </c>
      <c r="B601" t="str">
        <f t="shared" si="45"/>
        <v>Manage information resources (10585)</v>
      </c>
      <c r="C601" t="str">
        <f t="shared" si="48"/>
        <v>7.4.3</v>
      </c>
      <c r="D601" t="str">
        <f t="shared" si="46"/>
        <v>Manage information resources</v>
      </c>
      <c r="E601" t="str">
        <f t="shared" si="47"/>
        <v>10585</v>
      </c>
      <c r="F601">
        <f t="shared" si="49"/>
        <v>3</v>
      </c>
    </row>
    <row r="602" spans="1:6" hidden="1" x14ac:dyDescent="0.35">
      <c r="A602" t="s">
        <v>592</v>
      </c>
      <c r="B602" t="str">
        <f t="shared" si="45"/>
        <v>Define the enterprise information/data policies and standards (10661)</v>
      </c>
      <c r="C602" t="str">
        <f t="shared" si="48"/>
        <v>7.4.3.1</v>
      </c>
      <c r="D602" t="str">
        <f t="shared" si="46"/>
        <v>Define the enterprise information/data policies and standards</v>
      </c>
      <c r="E602" t="str">
        <f t="shared" si="47"/>
        <v>10661</v>
      </c>
      <c r="F602">
        <f t="shared" si="49"/>
        <v>4</v>
      </c>
    </row>
    <row r="603" spans="1:6" hidden="1" x14ac:dyDescent="0.35">
      <c r="A603" t="s">
        <v>593</v>
      </c>
      <c r="B603" t="str">
        <f t="shared" si="45"/>
        <v>Develop and implement data and content administration (10662)</v>
      </c>
      <c r="C603" t="str">
        <f t="shared" si="48"/>
        <v>7.4.3.2</v>
      </c>
      <c r="D603" t="str">
        <f t="shared" si="46"/>
        <v>Develop and implement data and content administration</v>
      </c>
      <c r="E603" t="str">
        <f t="shared" si="47"/>
        <v>10662</v>
      </c>
      <c r="F603">
        <f t="shared" si="49"/>
        <v>4</v>
      </c>
    </row>
    <row r="604" spans="1:6" hidden="1" x14ac:dyDescent="0.35">
      <c r="A604" t="s">
        <v>594</v>
      </c>
      <c r="B604" t="str">
        <f t="shared" si="45"/>
        <v>Perform enterprise data and content management  (10586)</v>
      </c>
      <c r="C604" t="str">
        <f t="shared" si="48"/>
        <v>7.4.4</v>
      </c>
      <c r="D604" t="str">
        <f t="shared" si="46"/>
        <v xml:space="preserve">Perform enterprise data and content management </v>
      </c>
      <c r="E604" t="str">
        <f t="shared" si="47"/>
        <v>10586</v>
      </c>
      <c r="F604">
        <f t="shared" si="49"/>
        <v>3</v>
      </c>
    </row>
    <row r="605" spans="1:6" hidden="1" x14ac:dyDescent="0.35">
      <c r="A605" t="s">
        <v>595</v>
      </c>
      <c r="B605" t="str">
        <f t="shared" si="45"/>
        <v>Define sources and destinations of content data (10663)</v>
      </c>
      <c r="C605" t="str">
        <f t="shared" si="48"/>
        <v>7.4.4.1</v>
      </c>
      <c r="D605" t="str">
        <f t="shared" si="46"/>
        <v>Define sources and destinations of content data</v>
      </c>
      <c r="E605" t="str">
        <f t="shared" si="47"/>
        <v>10663</v>
      </c>
      <c r="F605">
        <f t="shared" si="49"/>
        <v>4</v>
      </c>
    </row>
    <row r="606" spans="1:6" hidden="1" x14ac:dyDescent="0.35">
      <c r="A606" t="s">
        <v>596</v>
      </c>
      <c r="B606" t="str">
        <f t="shared" si="45"/>
        <v>Manage technical interfaces to users of content (10664)</v>
      </c>
      <c r="C606" t="str">
        <f t="shared" si="48"/>
        <v>7.4.4.2</v>
      </c>
      <c r="D606" t="str">
        <f t="shared" si="46"/>
        <v>Manage technical interfaces to users of content</v>
      </c>
      <c r="E606" t="str">
        <f t="shared" si="47"/>
        <v>10664</v>
      </c>
      <c r="F606">
        <f t="shared" si="49"/>
        <v>4</v>
      </c>
    </row>
    <row r="607" spans="1:6" hidden="1" x14ac:dyDescent="0.35">
      <c r="A607" t="s">
        <v>597</v>
      </c>
      <c r="B607" t="str">
        <f t="shared" si="45"/>
        <v>Manage retention, revision, and retirement of enterprise information  (10665)</v>
      </c>
      <c r="C607" t="str">
        <f t="shared" si="48"/>
        <v>7.4.4.3</v>
      </c>
      <c r="D607" t="str">
        <f t="shared" si="46"/>
        <v xml:space="preserve">Manage retention, revision, and retirement of enterprise information </v>
      </c>
      <c r="E607" t="str">
        <f t="shared" si="47"/>
        <v>10665</v>
      </c>
      <c r="F607">
        <f t="shared" si="49"/>
        <v>4</v>
      </c>
    </row>
    <row r="608" spans="1:6" x14ac:dyDescent="0.35">
      <c r="A608" t="s">
        <v>598</v>
      </c>
      <c r="B608" t="str">
        <f t="shared" si="45"/>
        <v>Develop and maintain information technology solutions (10566)</v>
      </c>
      <c r="C608" t="str">
        <f t="shared" si="48"/>
        <v>7.5</v>
      </c>
      <c r="D608" t="str">
        <f t="shared" si="46"/>
        <v>Develop and maintain information technology solutions</v>
      </c>
      <c r="E608" t="str">
        <f t="shared" si="47"/>
        <v>10566</v>
      </c>
      <c r="F608">
        <f t="shared" si="49"/>
        <v>2</v>
      </c>
    </row>
    <row r="609" spans="1:6" hidden="1" x14ac:dyDescent="0.35">
      <c r="A609" t="s">
        <v>599</v>
      </c>
      <c r="B609" t="str">
        <f t="shared" si="45"/>
        <v>Develop the IT development strategy (10587)</v>
      </c>
      <c r="C609" t="str">
        <f t="shared" si="48"/>
        <v>7.5.1</v>
      </c>
      <c r="D609" t="str">
        <f t="shared" si="46"/>
        <v>Develop the IT development strategy</v>
      </c>
      <c r="E609" t="str">
        <f t="shared" si="47"/>
        <v>10587</v>
      </c>
      <c r="F609">
        <f t="shared" si="49"/>
        <v>3</v>
      </c>
    </row>
    <row r="610" spans="1:6" hidden="1" x14ac:dyDescent="0.35">
      <c r="A610" t="s">
        <v>600</v>
      </c>
      <c r="B610" t="str">
        <f t="shared" si="45"/>
        <v>Establish sourcing strategy for IT development (10666)</v>
      </c>
      <c r="C610" t="str">
        <f t="shared" si="48"/>
        <v>7.5.1.1</v>
      </c>
      <c r="D610" t="str">
        <f t="shared" si="46"/>
        <v>Establish sourcing strategy for IT development</v>
      </c>
      <c r="E610" t="str">
        <f t="shared" si="47"/>
        <v>10666</v>
      </c>
      <c r="F610">
        <f t="shared" si="49"/>
        <v>4</v>
      </c>
    </row>
    <row r="611" spans="1:6" hidden="1" x14ac:dyDescent="0.35">
      <c r="A611" t="s">
        <v>601</v>
      </c>
      <c r="B611" t="str">
        <f t="shared" si="45"/>
        <v>Define development processes, methodologies, and tools standards (10667)</v>
      </c>
      <c r="C611" t="str">
        <f t="shared" si="48"/>
        <v>7.5.1.2</v>
      </c>
      <c r="D611" t="str">
        <f t="shared" si="46"/>
        <v>Define development processes, methodologies, and tools standards</v>
      </c>
      <c r="E611" t="str">
        <f t="shared" si="47"/>
        <v>10667</v>
      </c>
      <c r="F611">
        <f t="shared" si="49"/>
        <v>4</v>
      </c>
    </row>
    <row r="612" spans="1:6" hidden="1" x14ac:dyDescent="0.35">
      <c r="A612" t="s">
        <v>602</v>
      </c>
      <c r="B612" t="str">
        <f t="shared" si="45"/>
        <v>Select development methodologies and tools (10668)</v>
      </c>
      <c r="C612" t="str">
        <f t="shared" si="48"/>
        <v>7.5.1.3</v>
      </c>
      <c r="D612" t="str">
        <f t="shared" si="46"/>
        <v>Select development methodologies and tools</v>
      </c>
      <c r="E612" t="str">
        <f t="shared" si="47"/>
        <v>10668</v>
      </c>
      <c r="F612">
        <f t="shared" si="49"/>
        <v>4</v>
      </c>
    </row>
    <row r="613" spans="1:6" hidden="1" x14ac:dyDescent="0.35">
      <c r="A613" t="s">
        <v>603</v>
      </c>
      <c r="B613" t="str">
        <f t="shared" si="45"/>
        <v>Perform IT services and solutions life cycle planning  (10588)</v>
      </c>
      <c r="C613" t="str">
        <f t="shared" si="48"/>
        <v>7.5.2</v>
      </c>
      <c r="D613" t="str">
        <f t="shared" si="46"/>
        <v xml:space="preserve">Perform IT services and solutions life cycle planning </v>
      </c>
      <c r="E613" t="str">
        <f t="shared" si="47"/>
        <v>10588</v>
      </c>
      <c r="F613">
        <f t="shared" si="49"/>
        <v>3</v>
      </c>
    </row>
    <row r="614" spans="1:6" hidden="1" x14ac:dyDescent="0.35">
      <c r="A614" t="s">
        <v>604</v>
      </c>
      <c r="B614" t="str">
        <f t="shared" si="45"/>
        <v>Plan development of new requirements  (10669)</v>
      </c>
      <c r="C614" t="str">
        <f t="shared" si="48"/>
        <v>7.5.2.1</v>
      </c>
      <c r="D614" t="str">
        <f t="shared" si="46"/>
        <v xml:space="preserve">Plan development of new requirements </v>
      </c>
      <c r="E614" t="str">
        <f t="shared" si="47"/>
        <v>10669</v>
      </c>
      <c r="F614">
        <f t="shared" si="49"/>
        <v>4</v>
      </c>
    </row>
    <row r="615" spans="1:6" hidden="1" x14ac:dyDescent="0.35">
      <c r="A615" t="s">
        <v>605</v>
      </c>
      <c r="B615" t="str">
        <f t="shared" si="45"/>
        <v>Plan development of feature and functionality enhancement (10670)</v>
      </c>
      <c r="C615" t="str">
        <f t="shared" si="48"/>
        <v>7.5.2.2</v>
      </c>
      <c r="D615" t="str">
        <f t="shared" si="46"/>
        <v>Plan development of feature and functionality enhancement</v>
      </c>
      <c r="E615" t="str">
        <f t="shared" si="47"/>
        <v>10670</v>
      </c>
      <c r="F615">
        <f t="shared" si="49"/>
        <v>4</v>
      </c>
    </row>
    <row r="616" spans="1:6" hidden="1" x14ac:dyDescent="0.35">
      <c r="A616" t="s">
        <v>606</v>
      </c>
      <c r="B616" t="str">
        <f t="shared" si="45"/>
        <v>Develop life cycle plan for IT services and solutions (10671)</v>
      </c>
      <c r="C616" t="str">
        <f t="shared" si="48"/>
        <v>7.5.2.3</v>
      </c>
      <c r="D616" t="str">
        <f t="shared" si="46"/>
        <v>Develop life cycle plan for IT services and solutions</v>
      </c>
      <c r="E616" t="str">
        <f t="shared" si="47"/>
        <v>10671</v>
      </c>
      <c r="F616">
        <f t="shared" si="49"/>
        <v>4</v>
      </c>
    </row>
    <row r="617" spans="1:6" hidden="1" x14ac:dyDescent="0.35">
      <c r="A617" t="s">
        <v>607</v>
      </c>
      <c r="B617" t="str">
        <f t="shared" si="45"/>
        <v>Develop and maintain IT services and solutions architecture (10589)</v>
      </c>
      <c r="C617" t="str">
        <f t="shared" si="48"/>
        <v>7.5.3</v>
      </c>
      <c r="D617" t="str">
        <f t="shared" si="46"/>
        <v>Develop and maintain IT services and solutions architecture</v>
      </c>
      <c r="E617" t="str">
        <f t="shared" si="47"/>
        <v>10589</v>
      </c>
      <c r="F617">
        <f t="shared" si="49"/>
        <v>3</v>
      </c>
    </row>
    <row r="618" spans="1:6" hidden="1" x14ac:dyDescent="0.35">
      <c r="A618" t="s">
        <v>608</v>
      </c>
      <c r="B618" t="str">
        <f t="shared" ref="B618:B681" si="50">RIGHT(A618,LEN(A618)-FIND(" ",A618))</f>
        <v>Create IT services and solutions architecture  (10672)</v>
      </c>
      <c r="C618" t="str">
        <f t="shared" si="48"/>
        <v>7.5.3.1</v>
      </c>
      <c r="D618" t="str">
        <f t="shared" si="46"/>
        <v xml:space="preserve">Create IT services and solutions architecture </v>
      </c>
      <c r="E618" t="str">
        <f t="shared" si="47"/>
        <v>10672</v>
      </c>
      <c r="F618">
        <f t="shared" si="49"/>
        <v>4</v>
      </c>
    </row>
    <row r="619" spans="1:6" hidden="1" x14ac:dyDescent="0.35">
      <c r="A619" t="s">
        <v>609</v>
      </c>
      <c r="B619" t="str">
        <f t="shared" si="50"/>
        <v>Revise IT services and solutions architecture  (10673)</v>
      </c>
      <c r="C619" t="str">
        <f t="shared" si="48"/>
        <v>7.5.3.2</v>
      </c>
      <c r="D619" t="str">
        <f t="shared" si="46"/>
        <v xml:space="preserve">Revise IT services and solutions architecture </v>
      </c>
      <c r="E619" t="str">
        <f t="shared" si="47"/>
        <v>10673</v>
      </c>
      <c r="F619">
        <f t="shared" si="49"/>
        <v>4</v>
      </c>
    </row>
    <row r="620" spans="1:6" hidden="1" x14ac:dyDescent="0.35">
      <c r="A620" t="s">
        <v>610</v>
      </c>
      <c r="B620" t="str">
        <f t="shared" si="50"/>
        <v>Retire IT services and solutions architecture  (10674)</v>
      </c>
      <c r="C620" t="str">
        <f t="shared" si="48"/>
        <v>7.5.3.3</v>
      </c>
      <c r="D620" t="str">
        <f t="shared" si="46"/>
        <v xml:space="preserve">Retire IT services and solutions architecture </v>
      </c>
      <c r="E620" t="str">
        <f t="shared" si="47"/>
        <v>10674</v>
      </c>
      <c r="F620">
        <f t="shared" si="49"/>
        <v>4</v>
      </c>
    </row>
    <row r="621" spans="1:6" hidden="1" x14ac:dyDescent="0.35">
      <c r="A621" t="s">
        <v>611</v>
      </c>
      <c r="B621" t="str">
        <f t="shared" si="50"/>
        <v>Create IT services and solutions (10590)</v>
      </c>
      <c r="C621" t="str">
        <f t="shared" si="48"/>
        <v>7.5.4</v>
      </c>
      <c r="D621" t="str">
        <f t="shared" si="46"/>
        <v>Create IT services and solutions</v>
      </c>
      <c r="E621" t="str">
        <f t="shared" si="47"/>
        <v>10590</v>
      </c>
      <c r="F621">
        <f t="shared" si="49"/>
        <v>3</v>
      </c>
    </row>
    <row r="622" spans="1:6" hidden="1" x14ac:dyDescent="0.35">
      <c r="A622" t="s">
        <v>612</v>
      </c>
      <c r="B622" t="str">
        <f t="shared" si="50"/>
        <v>Understand confirmed requirements (10675)</v>
      </c>
      <c r="C622" t="str">
        <f t="shared" si="48"/>
        <v>7.5.4.1</v>
      </c>
      <c r="D622" t="str">
        <f t="shared" si="46"/>
        <v>Understand confirmed requirements</v>
      </c>
      <c r="E622" t="str">
        <f t="shared" si="47"/>
        <v>10675</v>
      </c>
      <c r="F622">
        <f t="shared" si="49"/>
        <v>4</v>
      </c>
    </row>
    <row r="623" spans="1:6" hidden="1" x14ac:dyDescent="0.35">
      <c r="A623" t="s">
        <v>613</v>
      </c>
      <c r="B623" t="str">
        <f t="shared" si="50"/>
        <v>Design IT services and solutions (10676)</v>
      </c>
      <c r="C623" t="str">
        <f t="shared" si="48"/>
        <v>7.5.4.2</v>
      </c>
      <c r="D623" t="str">
        <f t="shared" si="46"/>
        <v>Design IT services and solutions</v>
      </c>
      <c r="E623" t="str">
        <f t="shared" si="47"/>
        <v>10676</v>
      </c>
      <c r="F623">
        <f t="shared" si="49"/>
        <v>4</v>
      </c>
    </row>
    <row r="624" spans="1:6" hidden="1" x14ac:dyDescent="0.35">
      <c r="A624" t="s">
        <v>614</v>
      </c>
      <c r="B624" t="str">
        <f t="shared" si="50"/>
        <v>Acquire/Develop IT service/solution components (10677)</v>
      </c>
      <c r="C624" t="str">
        <f t="shared" si="48"/>
        <v>7.5.4.3</v>
      </c>
      <c r="D624" t="str">
        <f t="shared" si="46"/>
        <v>Acquire/Develop IT service/solution components</v>
      </c>
      <c r="E624" t="str">
        <f t="shared" si="47"/>
        <v>10677</v>
      </c>
      <c r="F624">
        <f t="shared" si="49"/>
        <v>4</v>
      </c>
    </row>
    <row r="625" spans="1:6" hidden="1" x14ac:dyDescent="0.35">
      <c r="A625" t="s">
        <v>615</v>
      </c>
      <c r="B625" t="str">
        <f t="shared" si="50"/>
        <v>Train services and solutions resources  (10678)</v>
      </c>
      <c r="C625" t="str">
        <f t="shared" si="48"/>
        <v>7.5.4.4</v>
      </c>
      <c r="D625" t="str">
        <f t="shared" si="46"/>
        <v xml:space="preserve">Train services and solutions resources </v>
      </c>
      <c r="E625" t="str">
        <f t="shared" si="47"/>
        <v>10678</v>
      </c>
      <c r="F625">
        <f t="shared" si="49"/>
        <v>4</v>
      </c>
    </row>
    <row r="626" spans="1:6" hidden="1" x14ac:dyDescent="0.35">
      <c r="A626" t="s">
        <v>616</v>
      </c>
      <c r="B626" t="str">
        <f t="shared" si="50"/>
        <v>Test IT services/solutions (10679)</v>
      </c>
      <c r="C626" t="str">
        <f t="shared" si="48"/>
        <v>7.5.4.5</v>
      </c>
      <c r="D626" t="str">
        <f t="shared" si="46"/>
        <v>Test IT services/solutions</v>
      </c>
      <c r="E626" t="str">
        <f t="shared" si="47"/>
        <v>10679</v>
      </c>
      <c r="F626">
        <f t="shared" si="49"/>
        <v>4</v>
      </c>
    </row>
    <row r="627" spans="1:6" hidden="1" x14ac:dyDescent="0.35">
      <c r="A627" t="s">
        <v>617</v>
      </c>
      <c r="B627" t="str">
        <f t="shared" si="50"/>
        <v>Confirm customer acceptance (10680)</v>
      </c>
      <c r="C627" t="str">
        <f t="shared" si="48"/>
        <v>7.5.4.6</v>
      </c>
      <c r="D627" t="str">
        <f t="shared" si="46"/>
        <v>Confirm customer acceptance</v>
      </c>
      <c r="E627" t="str">
        <f t="shared" si="47"/>
        <v>10680</v>
      </c>
      <c r="F627">
        <f t="shared" si="49"/>
        <v>4</v>
      </c>
    </row>
    <row r="628" spans="1:6" hidden="1" x14ac:dyDescent="0.35">
      <c r="A628" t="s">
        <v>618</v>
      </c>
      <c r="B628" t="str">
        <f t="shared" si="50"/>
        <v>Maintain IT services and solutions (10591)</v>
      </c>
      <c r="C628" t="str">
        <f t="shared" si="48"/>
        <v>7.5.5</v>
      </c>
      <c r="D628" t="str">
        <f t="shared" si="46"/>
        <v>Maintain IT services and solutions</v>
      </c>
      <c r="E628" t="str">
        <f t="shared" si="47"/>
        <v>10591</v>
      </c>
      <c r="F628">
        <f t="shared" si="49"/>
        <v>3</v>
      </c>
    </row>
    <row r="629" spans="1:6" hidden="1" x14ac:dyDescent="0.35">
      <c r="A629" t="s">
        <v>619</v>
      </c>
      <c r="B629" t="str">
        <f t="shared" si="50"/>
        <v>Understand upkeep/enhance requirements and defect analysis (10681)</v>
      </c>
      <c r="C629" t="str">
        <f t="shared" si="48"/>
        <v>7.5.5.1</v>
      </c>
      <c r="D629" t="str">
        <f t="shared" si="46"/>
        <v>Understand upkeep/enhance requirements and defect analysis</v>
      </c>
      <c r="E629" t="str">
        <f t="shared" si="47"/>
        <v>10681</v>
      </c>
      <c r="F629">
        <f t="shared" si="49"/>
        <v>4</v>
      </c>
    </row>
    <row r="630" spans="1:6" hidden="1" x14ac:dyDescent="0.35">
      <c r="A630" t="s">
        <v>620</v>
      </c>
      <c r="B630" t="str">
        <f t="shared" si="50"/>
        <v>Design change to existing IT service/solution (10682)</v>
      </c>
      <c r="C630" t="str">
        <f t="shared" si="48"/>
        <v>7.5.5.2</v>
      </c>
      <c r="D630" t="str">
        <f t="shared" si="46"/>
        <v>Design change to existing IT service/solution</v>
      </c>
      <c r="E630" t="str">
        <f t="shared" si="47"/>
        <v>10682</v>
      </c>
      <c r="F630">
        <f t="shared" si="49"/>
        <v>4</v>
      </c>
    </row>
    <row r="631" spans="1:6" hidden="1" x14ac:dyDescent="0.35">
      <c r="A631" t="s">
        <v>621</v>
      </c>
      <c r="B631" t="str">
        <f t="shared" si="50"/>
        <v>Acquire/Develop changed IT service/solution component (10683)</v>
      </c>
      <c r="C631" t="str">
        <f t="shared" si="48"/>
        <v>7.5.5.3</v>
      </c>
      <c r="D631" t="str">
        <f t="shared" si="46"/>
        <v>Acquire/Develop changed IT service/solution component</v>
      </c>
      <c r="E631" t="str">
        <f t="shared" si="47"/>
        <v>10683</v>
      </c>
      <c r="F631">
        <f t="shared" si="49"/>
        <v>4</v>
      </c>
    </row>
    <row r="632" spans="1:6" hidden="1" x14ac:dyDescent="0.35">
      <c r="A632" t="s">
        <v>622</v>
      </c>
      <c r="B632" t="str">
        <f t="shared" si="50"/>
        <v>Test IT service/solution change (10684)</v>
      </c>
      <c r="C632" t="str">
        <f t="shared" si="48"/>
        <v>7.5.5.4</v>
      </c>
      <c r="D632" t="str">
        <f t="shared" si="46"/>
        <v>Test IT service/solution change</v>
      </c>
      <c r="E632" t="str">
        <f t="shared" si="47"/>
        <v>10684</v>
      </c>
      <c r="F632">
        <f t="shared" si="49"/>
        <v>4</v>
      </c>
    </row>
    <row r="633" spans="1:6" hidden="1" x14ac:dyDescent="0.35">
      <c r="A633" t="s">
        <v>623</v>
      </c>
      <c r="B633" t="str">
        <f t="shared" si="50"/>
        <v>Retire solutions and services (10685)</v>
      </c>
      <c r="C633" t="str">
        <f t="shared" si="48"/>
        <v>7.5.5.5</v>
      </c>
      <c r="D633" t="str">
        <f t="shared" si="46"/>
        <v>Retire solutions and services</v>
      </c>
      <c r="E633" t="str">
        <f t="shared" si="47"/>
        <v>10685</v>
      </c>
      <c r="F633">
        <f t="shared" si="49"/>
        <v>4</v>
      </c>
    </row>
    <row r="634" spans="1:6" x14ac:dyDescent="0.35">
      <c r="A634" t="s">
        <v>624</v>
      </c>
      <c r="B634" t="str">
        <f t="shared" si="50"/>
        <v>Deploy information technology solutions (10567)</v>
      </c>
      <c r="C634" t="str">
        <f t="shared" si="48"/>
        <v>7.6</v>
      </c>
      <c r="D634" t="str">
        <f t="shared" si="46"/>
        <v>Deploy information technology solutions</v>
      </c>
      <c r="E634" t="str">
        <f t="shared" si="47"/>
        <v>10567</v>
      </c>
      <c r="F634">
        <f t="shared" si="49"/>
        <v>2</v>
      </c>
    </row>
    <row r="635" spans="1:6" hidden="1" x14ac:dyDescent="0.35">
      <c r="A635" t="s">
        <v>625</v>
      </c>
      <c r="B635" t="str">
        <f t="shared" si="50"/>
        <v>Develop the IT deployment strategy (10592)</v>
      </c>
      <c r="C635" t="str">
        <f t="shared" si="48"/>
        <v>7.6.1</v>
      </c>
      <c r="D635" t="str">
        <f t="shared" si="46"/>
        <v>Develop the IT deployment strategy</v>
      </c>
      <c r="E635" t="str">
        <f t="shared" si="47"/>
        <v>10592</v>
      </c>
      <c r="F635">
        <f t="shared" si="49"/>
        <v>3</v>
      </c>
    </row>
    <row r="636" spans="1:6" hidden="1" x14ac:dyDescent="0.35">
      <c r="A636" t="s">
        <v>626</v>
      </c>
      <c r="B636" t="str">
        <f t="shared" si="50"/>
        <v>Establish IT services and solutions change policies (10686)</v>
      </c>
      <c r="C636" t="str">
        <f t="shared" si="48"/>
        <v>7.6.1.1</v>
      </c>
      <c r="D636" t="str">
        <f t="shared" si="46"/>
        <v>Establish IT services and solutions change policies</v>
      </c>
      <c r="E636" t="str">
        <f t="shared" si="47"/>
        <v>10686</v>
      </c>
      <c r="F636">
        <f t="shared" si="49"/>
        <v>4</v>
      </c>
    </row>
    <row r="637" spans="1:6" hidden="1" x14ac:dyDescent="0.35">
      <c r="A637" t="s">
        <v>627</v>
      </c>
      <c r="B637" t="str">
        <f t="shared" si="50"/>
        <v>Define deployment process, procedures, and tools standards (10687)</v>
      </c>
      <c r="C637" t="str">
        <f t="shared" si="48"/>
        <v>7.6.1.2</v>
      </c>
      <c r="D637" t="str">
        <f t="shared" ref="D637:D699" si="51">LEFT(B637,FIND("(",B637)-2)</f>
        <v>Define deployment process, procedures, and tools standards</v>
      </c>
      <c r="E637" t="str">
        <f t="shared" ref="E637:E699" si="52">MID(B637,FIND("(",B637)+1,5)</f>
        <v>10687</v>
      </c>
      <c r="F637">
        <f t="shared" si="49"/>
        <v>4</v>
      </c>
    </row>
    <row r="638" spans="1:6" hidden="1" x14ac:dyDescent="0.35">
      <c r="A638" t="s">
        <v>628</v>
      </c>
      <c r="B638" t="str">
        <f t="shared" si="50"/>
        <v>Select deployment methodologies and tools  (10688)</v>
      </c>
      <c r="C638" t="str">
        <f t="shared" si="48"/>
        <v>7.6.1.3</v>
      </c>
      <c r="D638" t="str">
        <f t="shared" si="51"/>
        <v xml:space="preserve">Select deployment methodologies and tools </v>
      </c>
      <c r="E638" t="str">
        <f t="shared" si="52"/>
        <v>10688</v>
      </c>
      <c r="F638">
        <f t="shared" si="49"/>
        <v>4</v>
      </c>
    </row>
    <row r="639" spans="1:6" hidden="1" x14ac:dyDescent="0.35">
      <c r="A639" t="s">
        <v>629</v>
      </c>
      <c r="B639" t="str">
        <f t="shared" si="50"/>
        <v>Plan and implement changes (10593)</v>
      </c>
      <c r="C639" t="str">
        <f t="shared" si="48"/>
        <v>7.6.2</v>
      </c>
      <c r="D639" t="str">
        <f t="shared" si="51"/>
        <v>Plan and implement changes</v>
      </c>
      <c r="E639" t="str">
        <f t="shared" si="52"/>
        <v>10593</v>
      </c>
      <c r="F639">
        <f t="shared" si="49"/>
        <v>3</v>
      </c>
    </row>
    <row r="640" spans="1:6" hidden="1" x14ac:dyDescent="0.35">
      <c r="A640" t="s">
        <v>630</v>
      </c>
      <c r="B640" t="str">
        <f t="shared" si="50"/>
        <v>Plan change deployment (10689)</v>
      </c>
      <c r="C640" t="str">
        <f t="shared" si="48"/>
        <v>7.6.2.1</v>
      </c>
      <c r="D640" t="str">
        <f t="shared" si="51"/>
        <v>Plan change deployment</v>
      </c>
      <c r="E640" t="str">
        <f t="shared" si="52"/>
        <v>10689</v>
      </c>
      <c r="F640">
        <f t="shared" si="49"/>
        <v>4</v>
      </c>
    </row>
    <row r="641" spans="1:6" hidden="1" x14ac:dyDescent="0.35">
      <c r="A641" t="s">
        <v>631</v>
      </c>
      <c r="B641" t="str">
        <f t="shared" si="50"/>
        <v>Communicate changes to stakeholders  (10690)</v>
      </c>
      <c r="C641" t="str">
        <f t="shared" si="48"/>
        <v>7.6.2.2</v>
      </c>
      <c r="D641" t="str">
        <f t="shared" si="51"/>
        <v xml:space="preserve">Communicate changes to stakeholders </v>
      </c>
      <c r="E641" t="str">
        <f t="shared" si="52"/>
        <v>10690</v>
      </c>
      <c r="F641">
        <f t="shared" si="49"/>
        <v>4</v>
      </c>
    </row>
    <row r="642" spans="1:6" hidden="1" x14ac:dyDescent="0.35">
      <c r="A642" t="s">
        <v>632</v>
      </c>
      <c r="B642" t="str">
        <f t="shared" si="50"/>
        <v>Administer change schedule (10691)</v>
      </c>
      <c r="C642" t="str">
        <f t="shared" si="48"/>
        <v>7.6.2.3</v>
      </c>
      <c r="D642" t="str">
        <f t="shared" si="51"/>
        <v>Administer change schedule</v>
      </c>
      <c r="E642" t="str">
        <f t="shared" si="52"/>
        <v>10691</v>
      </c>
      <c r="F642">
        <f t="shared" si="49"/>
        <v>4</v>
      </c>
    </row>
    <row r="643" spans="1:6" hidden="1" x14ac:dyDescent="0.35">
      <c r="A643" t="s">
        <v>633</v>
      </c>
      <c r="B643" t="str">
        <f t="shared" si="50"/>
        <v>Train impacted users (10692)</v>
      </c>
      <c r="C643" t="str">
        <f t="shared" ref="C643:C706" si="53">LEFT(A643,FIND(" ",A643)-1)</f>
        <v>7.6.2.4</v>
      </c>
      <c r="D643" t="str">
        <f t="shared" si="51"/>
        <v>Train impacted users</v>
      </c>
      <c r="E643" t="str">
        <f t="shared" si="52"/>
        <v>10692</v>
      </c>
      <c r="F643">
        <f t="shared" ref="F643:F706" si="54">INT((LEN(C643)+1)/2)</f>
        <v>4</v>
      </c>
    </row>
    <row r="644" spans="1:6" hidden="1" x14ac:dyDescent="0.35">
      <c r="A644" t="s">
        <v>634</v>
      </c>
      <c r="B644" t="str">
        <f t="shared" si="50"/>
        <v>Distribute and install change (10693)</v>
      </c>
      <c r="C644" t="str">
        <f t="shared" si="53"/>
        <v>7.6.2.5</v>
      </c>
      <c r="D644" t="str">
        <f t="shared" si="51"/>
        <v>Distribute and install change</v>
      </c>
      <c r="E644" t="str">
        <f t="shared" si="52"/>
        <v>10693</v>
      </c>
      <c r="F644">
        <f t="shared" si="54"/>
        <v>4</v>
      </c>
    </row>
    <row r="645" spans="1:6" hidden="1" x14ac:dyDescent="0.35">
      <c r="A645" t="s">
        <v>635</v>
      </c>
      <c r="B645" t="str">
        <f t="shared" si="50"/>
        <v>Verify change (10694)</v>
      </c>
      <c r="C645" t="str">
        <f t="shared" si="53"/>
        <v>7.6.2.6</v>
      </c>
      <c r="D645" t="str">
        <f t="shared" si="51"/>
        <v>Verify change</v>
      </c>
      <c r="E645" t="str">
        <f t="shared" si="52"/>
        <v>10694</v>
      </c>
      <c r="F645">
        <f t="shared" si="54"/>
        <v>4</v>
      </c>
    </row>
    <row r="646" spans="1:6" hidden="1" x14ac:dyDescent="0.35">
      <c r="A646" t="s">
        <v>636</v>
      </c>
      <c r="B646" t="str">
        <f t="shared" si="50"/>
        <v>Plan and manage releases (10594)</v>
      </c>
      <c r="C646" t="str">
        <f t="shared" si="53"/>
        <v>7.6.3</v>
      </c>
      <c r="D646" t="str">
        <f t="shared" si="51"/>
        <v>Plan and manage releases</v>
      </c>
      <c r="E646" t="str">
        <f t="shared" si="52"/>
        <v>10594</v>
      </c>
      <c r="F646">
        <f t="shared" si="54"/>
        <v>3</v>
      </c>
    </row>
    <row r="647" spans="1:6" hidden="1" x14ac:dyDescent="0.35">
      <c r="A647" t="s">
        <v>637</v>
      </c>
      <c r="B647" t="str">
        <f t="shared" si="50"/>
        <v>Understand and coordinate release design and acceptance (10695)</v>
      </c>
      <c r="C647" t="str">
        <f t="shared" si="53"/>
        <v>7.6.3.1</v>
      </c>
      <c r="D647" t="str">
        <f t="shared" si="51"/>
        <v>Understand and coordinate release design and acceptance</v>
      </c>
      <c r="E647" t="str">
        <f t="shared" si="52"/>
        <v>10695</v>
      </c>
      <c r="F647">
        <f t="shared" si="54"/>
        <v>4</v>
      </c>
    </row>
    <row r="648" spans="1:6" hidden="1" x14ac:dyDescent="0.35">
      <c r="A648" t="s">
        <v>638</v>
      </c>
      <c r="B648" t="str">
        <f t="shared" si="50"/>
        <v>Plan release rollout (10696)</v>
      </c>
      <c r="C648" t="str">
        <f t="shared" si="53"/>
        <v>7.6.3.2</v>
      </c>
      <c r="D648" t="str">
        <f t="shared" si="51"/>
        <v>Plan release rollout</v>
      </c>
      <c r="E648" t="str">
        <f t="shared" si="52"/>
        <v>10696</v>
      </c>
      <c r="F648">
        <f t="shared" si="54"/>
        <v>4</v>
      </c>
    </row>
    <row r="649" spans="1:6" hidden="1" x14ac:dyDescent="0.35">
      <c r="A649" t="s">
        <v>639</v>
      </c>
      <c r="B649" t="str">
        <f t="shared" si="50"/>
        <v>Distribute and install release (10697)</v>
      </c>
      <c r="C649" t="str">
        <f t="shared" si="53"/>
        <v>7.6.3.3</v>
      </c>
      <c r="D649" t="str">
        <f t="shared" si="51"/>
        <v>Distribute and install release</v>
      </c>
      <c r="E649" t="str">
        <f t="shared" si="52"/>
        <v>10697</v>
      </c>
      <c r="F649">
        <f t="shared" si="54"/>
        <v>4</v>
      </c>
    </row>
    <row r="650" spans="1:6" hidden="1" x14ac:dyDescent="0.35">
      <c r="A650" t="s">
        <v>640</v>
      </c>
      <c r="B650" t="str">
        <f t="shared" si="50"/>
        <v>Verify release (10698)</v>
      </c>
      <c r="C650" t="str">
        <f t="shared" si="53"/>
        <v>7.6.3.4</v>
      </c>
      <c r="D650" t="str">
        <f t="shared" si="51"/>
        <v>Verify release</v>
      </c>
      <c r="E650" t="str">
        <f t="shared" si="52"/>
        <v>10698</v>
      </c>
      <c r="F650">
        <f t="shared" si="54"/>
        <v>4</v>
      </c>
    </row>
    <row r="651" spans="1:6" x14ac:dyDescent="0.35">
      <c r="A651" t="s">
        <v>641</v>
      </c>
      <c r="B651" t="str">
        <f t="shared" si="50"/>
        <v>Deliver and support information technology services  (10568)</v>
      </c>
      <c r="C651" t="str">
        <f t="shared" si="53"/>
        <v>7.7</v>
      </c>
      <c r="D651" t="str">
        <f t="shared" si="51"/>
        <v xml:space="preserve">Deliver and support information technology services </v>
      </c>
      <c r="E651" t="str">
        <f t="shared" si="52"/>
        <v>10568</v>
      </c>
      <c r="F651">
        <f t="shared" si="54"/>
        <v>2</v>
      </c>
    </row>
    <row r="652" spans="1:6" hidden="1" x14ac:dyDescent="0.35">
      <c r="A652" t="s">
        <v>642</v>
      </c>
      <c r="B652" t="str">
        <f t="shared" si="50"/>
        <v>Develop IT services and solution delivery strategy  (10595)</v>
      </c>
      <c r="C652" t="str">
        <f t="shared" si="53"/>
        <v>7.7.1</v>
      </c>
      <c r="D652" t="str">
        <f t="shared" si="51"/>
        <v xml:space="preserve">Develop IT services and solution delivery strategy </v>
      </c>
      <c r="E652" t="str">
        <f t="shared" si="52"/>
        <v>10595</v>
      </c>
      <c r="F652">
        <f t="shared" si="54"/>
        <v>3</v>
      </c>
    </row>
    <row r="653" spans="1:6" hidden="1" x14ac:dyDescent="0.35">
      <c r="A653" t="s">
        <v>643</v>
      </c>
      <c r="B653" t="str">
        <f t="shared" si="50"/>
        <v>Establish sourcing strategy for IT delivery  (10699)</v>
      </c>
      <c r="C653" t="str">
        <f t="shared" si="53"/>
        <v>7.7.1.1</v>
      </c>
      <c r="D653" t="str">
        <f t="shared" si="51"/>
        <v xml:space="preserve">Establish sourcing strategy for IT delivery </v>
      </c>
      <c r="E653" t="str">
        <f t="shared" si="52"/>
        <v>10699</v>
      </c>
      <c r="F653">
        <f t="shared" si="54"/>
        <v>4</v>
      </c>
    </row>
    <row r="654" spans="1:6" hidden="1" x14ac:dyDescent="0.35">
      <c r="A654" t="s">
        <v>644</v>
      </c>
      <c r="B654" t="str">
        <f t="shared" si="50"/>
        <v>Define delivery processes, procedures, and tools standards (10700)</v>
      </c>
      <c r="C654" t="str">
        <f t="shared" si="53"/>
        <v>7.7.1.2</v>
      </c>
      <c r="D654" t="str">
        <f t="shared" si="51"/>
        <v>Define delivery processes, procedures, and tools standards</v>
      </c>
      <c r="E654" t="str">
        <f t="shared" si="52"/>
        <v>10700</v>
      </c>
      <c r="F654">
        <f t="shared" si="54"/>
        <v>4</v>
      </c>
    </row>
    <row r="655" spans="1:6" hidden="1" x14ac:dyDescent="0.35">
      <c r="A655" t="s">
        <v>645</v>
      </c>
      <c r="B655" t="str">
        <f t="shared" si="50"/>
        <v>Select delivery methodologies and tools  (10701)</v>
      </c>
      <c r="C655" t="str">
        <f t="shared" si="53"/>
        <v>7.7.1.3</v>
      </c>
      <c r="D655" t="str">
        <f t="shared" si="51"/>
        <v xml:space="preserve">Select delivery methodologies and tools </v>
      </c>
      <c r="E655" t="str">
        <f t="shared" si="52"/>
        <v>10701</v>
      </c>
      <c r="F655">
        <f t="shared" si="54"/>
        <v>4</v>
      </c>
    </row>
    <row r="656" spans="1:6" hidden="1" x14ac:dyDescent="0.35">
      <c r="A656" t="s">
        <v>646</v>
      </c>
      <c r="B656" t="str">
        <f t="shared" si="50"/>
        <v>Develop IT support strategy (10596)</v>
      </c>
      <c r="C656" t="str">
        <f t="shared" si="53"/>
        <v>7.7.2</v>
      </c>
      <c r="D656" t="str">
        <f t="shared" si="51"/>
        <v>Develop IT support strategy</v>
      </c>
      <c r="E656" t="str">
        <f t="shared" si="52"/>
        <v>10596</v>
      </c>
      <c r="F656">
        <f t="shared" si="54"/>
        <v>3</v>
      </c>
    </row>
    <row r="657" spans="1:6" hidden="1" x14ac:dyDescent="0.35">
      <c r="A657" t="s">
        <v>647</v>
      </c>
      <c r="B657" t="str">
        <f t="shared" si="50"/>
        <v>Establish sourcing strategy for IT support  (10702)</v>
      </c>
      <c r="C657" t="str">
        <f t="shared" si="53"/>
        <v>7.7.2.1</v>
      </c>
      <c r="D657" t="str">
        <f t="shared" si="51"/>
        <v xml:space="preserve">Establish sourcing strategy for IT support </v>
      </c>
      <c r="E657" t="str">
        <f t="shared" si="52"/>
        <v>10702</v>
      </c>
      <c r="F657">
        <f t="shared" si="54"/>
        <v>4</v>
      </c>
    </row>
    <row r="658" spans="1:6" hidden="1" x14ac:dyDescent="0.35">
      <c r="A658" t="s">
        <v>648</v>
      </c>
      <c r="B658" t="str">
        <f t="shared" si="50"/>
        <v>Define IT support services (10703)</v>
      </c>
      <c r="C658" t="str">
        <f t="shared" si="53"/>
        <v>7.7.2.2</v>
      </c>
      <c r="D658" t="str">
        <f t="shared" si="51"/>
        <v>Define IT support services</v>
      </c>
      <c r="E658" t="str">
        <f t="shared" si="52"/>
        <v>10703</v>
      </c>
      <c r="F658">
        <f t="shared" si="54"/>
        <v>4</v>
      </c>
    </row>
    <row r="659" spans="1:6" hidden="1" x14ac:dyDescent="0.35">
      <c r="A659" t="s">
        <v>649</v>
      </c>
      <c r="B659" t="str">
        <f t="shared" si="50"/>
        <v>Manage IT infrastructure resources (10597)</v>
      </c>
      <c r="C659" t="str">
        <f t="shared" si="53"/>
        <v>7.7.3</v>
      </c>
      <c r="D659" t="str">
        <f t="shared" si="51"/>
        <v>Manage IT infrastructure resources</v>
      </c>
      <c r="E659" t="str">
        <f t="shared" si="52"/>
        <v>10597</v>
      </c>
      <c r="F659">
        <f t="shared" si="54"/>
        <v>3</v>
      </c>
    </row>
    <row r="660" spans="1:6" hidden="1" x14ac:dyDescent="0.35">
      <c r="A660" t="s">
        <v>650</v>
      </c>
      <c r="B660" t="str">
        <f t="shared" si="50"/>
        <v>Manage IT inventory and assets (10704)</v>
      </c>
      <c r="C660" t="str">
        <f t="shared" si="53"/>
        <v>7.7.3.1</v>
      </c>
      <c r="D660" t="str">
        <f t="shared" si="51"/>
        <v>Manage IT inventory and assets</v>
      </c>
      <c r="E660" t="str">
        <f t="shared" si="52"/>
        <v>10704</v>
      </c>
      <c r="F660">
        <f t="shared" si="54"/>
        <v>4</v>
      </c>
    </row>
    <row r="661" spans="1:6" hidden="1" x14ac:dyDescent="0.35">
      <c r="A661" t="s">
        <v>651</v>
      </c>
      <c r="B661" t="str">
        <f t="shared" si="50"/>
        <v>Manage IT resource capacity (10705)</v>
      </c>
      <c r="C661" t="str">
        <f t="shared" si="53"/>
        <v>7.7.3.2</v>
      </c>
      <c r="D661" t="str">
        <f t="shared" si="51"/>
        <v>Manage IT resource capacity</v>
      </c>
      <c r="E661" t="str">
        <f t="shared" si="52"/>
        <v>10705</v>
      </c>
      <c r="F661">
        <f t="shared" si="54"/>
        <v>4</v>
      </c>
    </row>
    <row r="662" spans="1:6" hidden="1" x14ac:dyDescent="0.35">
      <c r="A662" t="s">
        <v>652</v>
      </c>
      <c r="B662" t="str">
        <f t="shared" si="50"/>
        <v>Manage IT infrastructure operations (10598)</v>
      </c>
      <c r="C662" t="str">
        <f t="shared" si="53"/>
        <v>7.7.4</v>
      </c>
      <c r="D662" t="str">
        <f t="shared" si="51"/>
        <v>Manage IT infrastructure operations</v>
      </c>
      <c r="E662" t="str">
        <f t="shared" si="52"/>
        <v>10598</v>
      </c>
      <c r="F662">
        <f t="shared" si="54"/>
        <v>3</v>
      </c>
    </row>
    <row r="663" spans="1:6" hidden="1" x14ac:dyDescent="0.35">
      <c r="A663" t="s">
        <v>653</v>
      </c>
      <c r="B663" t="str">
        <f t="shared" si="50"/>
        <v>Deliver IT services and solutions (10706)</v>
      </c>
      <c r="C663" t="str">
        <f t="shared" si="53"/>
        <v>7.7.4.1</v>
      </c>
      <c r="D663" t="str">
        <f t="shared" si="51"/>
        <v>Deliver IT services and solutions</v>
      </c>
      <c r="E663" t="str">
        <f t="shared" si="52"/>
        <v>10706</v>
      </c>
      <c r="F663">
        <f t="shared" si="54"/>
        <v>4</v>
      </c>
    </row>
    <row r="664" spans="1:6" hidden="1" x14ac:dyDescent="0.35">
      <c r="A664" t="s">
        <v>654</v>
      </c>
      <c r="B664" t="str">
        <f t="shared" si="50"/>
        <v>Perform IT operations support services  (10707)</v>
      </c>
      <c r="C664" t="str">
        <f t="shared" si="53"/>
        <v>7.7.4.2</v>
      </c>
      <c r="D664" t="str">
        <f t="shared" si="51"/>
        <v xml:space="preserve">Perform IT operations support services </v>
      </c>
      <c r="E664" t="str">
        <f t="shared" si="52"/>
        <v>10707</v>
      </c>
      <c r="F664">
        <f t="shared" si="54"/>
        <v>4</v>
      </c>
    </row>
    <row r="665" spans="1:6" hidden="1" x14ac:dyDescent="0.35">
      <c r="A665" t="s">
        <v>655</v>
      </c>
      <c r="B665" t="str">
        <f t="shared" si="50"/>
        <v>Support IT services and solutions (10599)</v>
      </c>
      <c r="C665" t="str">
        <f t="shared" si="53"/>
        <v>7.7.5</v>
      </c>
      <c r="D665" t="str">
        <f t="shared" si="51"/>
        <v>Support IT services and solutions</v>
      </c>
      <c r="E665" t="str">
        <f t="shared" si="52"/>
        <v>10599</v>
      </c>
      <c r="F665">
        <f t="shared" si="54"/>
        <v>3</v>
      </c>
    </row>
    <row r="666" spans="1:6" hidden="1" x14ac:dyDescent="0.35">
      <c r="A666" t="s">
        <v>656</v>
      </c>
      <c r="B666" t="str">
        <f t="shared" si="50"/>
        <v>Manage availability (10708)</v>
      </c>
      <c r="C666" t="str">
        <f t="shared" si="53"/>
        <v>7.7.5.1</v>
      </c>
      <c r="D666" t="str">
        <f t="shared" si="51"/>
        <v>Manage availability</v>
      </c>
      <c r="E666" t="str">
        <f t="shared" si="52"/>
        <v>10708</v>
      </c>
      <c r="F666">
        <f t="shared" si="54"/>
        <v>4</v>
      </c>
    </row>
    <row r="667" spans="1:6" hidden="1" x14ac:dyDescent="0.35">
      <c r="A667" t="s">
        <v>657</v>
      </c>
      <c r="B667" t="str">
        <f t="shared" si="50"/>
        <v>Manage facilities (10709)</v>
      </c>
      <c r="C667" t="str">
        <f t="shared" si="53"/>
        <v>7.7.5.2</v>
      </c>
      <c r="D667" t="str">
        <f t="shared" si="51"/>
        <v>Manage facilities</v>
      </c>
      <c r="E667" t="str">
        <f t="shared" si="52"/>
        <v>10709</v>
      </c>
      <c r="F667">
        <f t="shared" si="54"/>
        <v>4</v>
      </c>
    </row>
    <row r="668" spans="1:6" hidden="1" x14ac:dyDescent="0.35">
      <c r="A668" t="s">
        <v>658</v>
      </c>
      <c r="B668" t="str">
        <f t="shared" si="50"/>
        <v>Manage backup/recovery (10710)</v>
      </c>
      <c r="C668" t="str">
        <f t="shared" si="53"/>
        <v>7.7.5.3</v>
      </c>
      <c r="D668" t="str">
        <f t="shared" si="51"/>
        <v>Manage backup/recovery</v>
      </c>
      <c r="E668" t="str">
        <f t="shared" si="52"/>
        <v>10710</v>
      </c>
      <c r="F668">
        <f t="shared" si="54"/>
        <v>4</v>
      </c>
    </row>
    <row r="669" spans="1:6" hidden="1" x14ac:dyDescent="0.35">
      <c r="A669" t="s">
        <v>659</v>
      </c>
      <c r="B669" t="str">
        <f t="shared" si="50"/>
        <v>Manage performance and capacity (10711)</v>
      </c>
      <c r="C669" t="str">
        <f t="shared" si="53"/>
        <v>7.7.5.4</v>
      </c>
      <c r="D669" t="str">
        <f t="shared" si="51"/>
        <v>Manage performance and capacity</v>
      </c>
      <c r="E669" t="str">
        <f t="shared" si="52"/>
        <v>10711</v>
      </c>
      <c r="F669">
        <f t="shared" si="54"/>
        <v>4</v>
      </c>
    </row>
    <row r="670" spans="1:6" hidden="1" x14ac:dyDescent="0.35">
      <c r="A670" t="s">
        <v>660</v>
      </c>
      <c r="B670" t="str">
        <f t="shared" si="50"/>
        <v>Manage incidents (10712)</v>
      </c>
      <c r="C670" t="str">
        <f t="shared" si="53"/>
        <v>7.7.5.5</v>
      </c>
      <c r="D670" t="str">
        <f t="shared" si="51"/>
        <v>Manage incidents</v>
      </c>
      <c r="E670" t="str">
        <f t="shared" si="52"/>
        <v>10712</v>
      </c>
      <c r="F670">
        <f t="shared" si="54"/>
        <v>4</v>
      </c>
    </row>
    <row r="671" spans="1:6" hidden="1" x14ac:dyDescent="0.35">
      <c r="A671" t="s">
        <v>661</v>
      </c>
      <c r="B671" t="str">
        <f t="shared" si="50"/>
        <v>Manage problems (10713)</v>
      </c>
      <c r="C671" t="str">
        <f t="shared" si="53"/>
        <v>7.7.5.6</v>
      </c>
      <c r="D671" t="str">
        <f t="shared" si="51"/>
        <v>Manage problems</v>
      </c>
      <c r="E671" t="str">
        <f t="shared" si="52"/>
        <v>10713</v>
      </c>
      <c r="F671">
        <f t="shared" si="54"/>
        <v>4</v>
      </c>
    </row>
    <row r="672" spans="1:6" hidden="1" x14ac:dyDescent="0.35">
      <c r="A672" t="s">
        <v>662</v>
      </c>
      <c r="B672" t="str">
        <f t="shared" si="50"/>
        <v>Manage inquiries (10714)</v>
      </c>
      <c r="C672" t="str">
        <f t="shared" si="53"/>
        <v>7.7.5.7</v>
      </c>
      <c r="D672" t="str">
        <f t="shared" si="51"/>
        <v>Manage inquiries</v>
      </c>
      <c r="E672" t="str">
        <f t="shared" si="52"/>
        <v>10714</v>
      </c>
      <c r="F672">
        <f t="shared" si="54"/>
        <v>4</v>
      </c>
    </row>
    <row r="673" spans="1:6" x14ac:dyDescent="0.35">
      <c r="A673" t="s">
        <v>1205</v>
      </c>
      <c r="B673" t="str">
        <f t="shared" si="50"/>
        <v>Manage Financial Resources (17058)</v>
      </c>
      <c r="C673" t="str">
        <f t="shared" si="53"/>
        <v>8</v>
      </c>
      <c r="D673" t="str">
        <f t="shared" si="51"/>
        <v>Manage Financial Resources</v>
      </c>
      <c r="E673" t="str">
        <f t="shared" si="52"/>
        <v>17058</v>
      </c>
      <c r="F673">
        <f t="shared" si="54"/>
        <v>1</v>
      </c>
    </row>
    <row r="674" spans="1:6" x14ac:dyDescent="0.35">
      <c r="A674" t="s">
        <v>663</v>
      </c>
      <c r="B674" t="str">
        <f t="shared" si="50"/>
        <v>Perform planning and management accounting (10728)</v>
      </c>
      <c r="C674" t="str">
        <f t="shared" si="53"/>
        <v>8.1</v>
      </c>
      <c r="D674" t="str">
        <f t="shared" si="51"/>
        <v>Perform planning and management accounting</v>
      </c>
      <c r="E674" t="str">
        <f t="shared" si="52"/>
        <v>10728</v>
      </c>
      <c r="F674">
        <f t="shared" si="54"/>
        <v>2</v>
      </c>
    </row>
    <row r="675" spans="1:6" hidden="1" x14ac:dyDescent="0.35">
      <c r="A675" t="s">
        <v>664</v>
      </c>
      <c r="B675" t="str">
        <f t="shared" si="50"/>
        <v>Perform planning/budgeting/forecasting (10738)</v>
      </c>
      <c r="C675" t="str">
        <f t="shared" si="53"/>
        <v>8.1.1</v>
      </c>
      <c r="D675" t="str">
        <f t="shared" si="51"/>
        <v>Perform planning/budgeting/forecasting</v>
      </c>
      <c r="E675" t="str">
        <f t="shared" si="52"/>
        <v>10738</v>
      </c>
      <c r="F675">
        <f t="shared" si="54"/>
        <v>3</v>
      </c>
    </row>
    <row r="676" spans="1:6" hidden="1" x14ac:dyDescent="0.35">
      <c r="A676" t="s">
        <v>665</v>
      </c>
      <c r="B676" t="str">
        <f t="shared" si="50"/>
        <v>Develop and maintain budget policies and procedures (10771)</v>
      </c>
      <c r="C676" t="str">
        <f t="shared" si="53"/>
        <v>8.1.1.1</v>
      </c>
      <c r="D676" t="str">
        <f t="shared" si="51"/>
        <v>Develop and maintain budget policies and procedures</v>
      </c>
      <c r="E676" t="str">
        <f t="shared" si="52"/>
        <v>10771</v>
      </c>
      <c r="F676">
        <f t="shared" si="54"/>
        <v>4</v>
      </c>
    </row>
    <row r="677" spans="1:6" hidden="1" x14ac:dyDescent="0.35">
      <c r="A677" t="s">
        <v>666</v>
      </c>
      <c r="B677" t="str">
        <f t="shared" si="50"/>
        <v>Prepare periodic budgets and plans (10772)</v>
      </c>
      <c r="C677" t="str">
        <f t="shared" si="53"/>
        <v>8.1.1.2</v>
      </c>
      <c r="D677" t="str">
        <f t="shared" si="51"/>
        <v>Prepare periodic budgets and plans</v>
      </c>
      <c r="E677" t="str">
        <f t="shared" si="52"/>
        <v>10772</v>
      </c>
      <c r="F677">
        <f t="shared" si="54"/>
        <v>4</v>
      </c>
    </row>
    <row r="678" spans="1:6" hidden="1" x14ac:dyDescent="0.35">
      <c r="A678" t="s">
        <v>667</v>
      </c>
      <c r="B678" t="str">
        <f t="shared" si="50"/>
        <v>Prepare periodic financial forecasts (10773)</v>
      </c>
      <c r="C678" t="str">
        <f t="shared" si="53"/>
        <v>8.1.1.3</v>
      </c>
      <c r="D678" t="str">
        <f t="shared" si="51"/>
        <v>Prepare periodic financial forecasts</v>
      </c>
      <c r="E678" t="str">
        <f t="shared" si="52"/>
        <v>10773</v>
      </c>
      <c r="F678">
        <f t="shared" si="54"/>
        <v>4</v>
      </c>
    </row>
    <row r="679" spans="1:6" hidden="1" x14ac:dyDescent="0.35">
      <c r="A679" t="s">
        <v>668</v>
      </c>
      <c r="B679" t="str">
        <f t="shared" si="50"/>
        <v>Perform cost accounting and control (10739)</v>
      </c>
      <c r="C679" t="str">
        <f t="shared" si="53"/>
        <v>8.1.2</v>
      </c>
      <c r="D679" t="str">
        <f t="shared" si="51"/>
        <v>Perform cost accounting and control</v>
      </c>
      <c r="E679" t="str">
        <f t="shared" si="52"/>
        <v>10739</v>
      </c>
      <c r="F679">
        <f t="shared" si="54"/>
        <v>3</v>
      </c>
    </row>
    <row r="680" spans="1:6" hidden="1" x14ac:dyDescent="0.35">
      <c r="A680" t="s">
        <v>669</v>
      </c>
      <c r="B680" t="str">
        <f t="shared" si="50"/>
        <v>Perform inventory accounting (10774)</v>
      </c>
      <c r="C680" t="str">
        <f t="shared" si="53"/>
        <v>8.1.2.1</v>
      </c>
      <c r="D680" t="str">
        <f t="shared" si="51"/>
        <v>Perform inventory accounting</v>
      </c>
      <c r="E680" t="str">
        <f t="shared" si="52"/>
        <v>10774</v>
      </c>
      <c r="F680">
        <f t="shared" si="54"/>
        <v>4</v>
      </c>
    </row>
    <row r="681" spans="1:6" hidden="1" x14ac:dyDescent="0.35">
      <c r="A681" t="s">
        <v>670</v>
      </c>
      <c r="B681" t="str">
        <f t="shared" si="50"/>
        <v>Perform cost of sales analysis (10775)</v>
      </c>
      <c r="C681" t="str">
        <f t="shared" si="53"/>
        <v>8.1.2.2</v>
      </c>
      <c r="D681" t="str">
        <f t="shared" si="51"/>
        <v>Perform cost of sales analysis</v>
      </c>
      <c r="E681" t="str">
        <f t="shared" si="52"/>
        <v>10775</v>
      </c>
      <c r="F681">
        <f t="shared" si="54"/>
        <v>4</v>
      </c>
    </row>
    <row r="682" spans="1:6" hidden="1" x14ac:dyDescent="0.35">
      <c r="A682" t="s">
        <v>671</v>
      </c>
      <c r="B682" t="str">
        <f t="shared" ref="B682:B745" si="55">RIGHT(A682,LEN(A682)-FIND(" ",A682))</f>
        <v>Perform product costing (10776)</v>
      </c>
      <c r="C682" t="str">
        <f t="shared" si="53"/>
        <v>8.1.2.3</v>
      </c>
      <c r="D682" t="str">
        <f t="shared" si="51"/>
        <v>Perform product costing</v>
      </c>
      <c r="E682" t="str">
        <f t="shared" si="52"/>
        <v>10776</v>
      </c>
      <c r="F682">
        <f t="shared" si="54"/>
        <v>4</v>
      </c>
    </row>
    <row r="683" spans="1:6" hidden="1" x14ac:dyDescent="0.35">
      <c r="A683" t="s">
        <v>672</v>
      </c>
      <c r="B683" t="str">
        <f t="shared" si="55"/>
        <v>Perform variance analysis (10777)</v>
      </c>
      <c r="C683" t="str">
        <f t="shared" si="53"/>
        <v>8.1.2.4</v>
      </c>
      <c r="D683" t="str">
        <f t="shared" si="51"/>
        <v>Perform variance analysis</v>
      </c>
      <c r="E683" t="str">
        <f t="shared" si="52"/>
        <v>10777</v>
      </c>
      <c r="F683">
        <f t="shared" si="54"/>
        <v>4</v>
      </c>
    </row>
    <row r="684" spans="1:6" hidden="1" x14ac:dyDescent="0.35">
      <c r="A684" t="s">
        <v>673</v>
      </c>
      <c r="B684" t="str">
        <f t="shared" si="55"/>
        <v>Report on profitability (11175)</v>
      </c>
      <c r="C684" t="str">
        <f t="shared" si="53"/>
        <v>8.1.2.5</v>
      </c>
      <c r="D684" t="str">
        <f t="shared" si="51"/>
        <v>Report on profitability</v>
      </c>
      <c r="E684" t="str">
        <f t="shared" si="52"/>
        <v>11175</v>
      </c>
      <c r="F684">
        <f t="shared" si="54"/>
        <v>4</v>
      </c>
    </row>
    <row r="685" spans="1:6" hidden="1" x14ac:dyDescent="0.35">
      <c r="A685" t="s">
        <v>674</v>
      </c>
      <c r="B685" t="str">
        <f t="shared" si="55"/>
        <v>Perform cost management (10740)</v>
      </c>
      <c r="C685" t="str">
        <f t="shared" si="53"/>
        <v>8.1.3</v>
      </c>
      <c r="D685" t="str">
        <f t="shared" si="51"/>
        <v>Perform cost management</v>
      </c>
      <c r="E685" t="str">
        <f t="shared" si="52"/>
        <v>10740</v>
      </c>
      <c r="F685">
        <f t="shared" si="54"/>
        <v>3</v>
      </c>
    </row>
    <row r="686" spans="1:6" hidden="1" x14ac:dyDescent="0.35">
      <c r="A686" t="s">
        <v>675</v>
      </c>
      <c r="B686" t="str">
        <f t="shared" si="55"/>
        <v>Determine key cost drivers (10778)</v>
      </c>
      <c r="C686" t="str">
        <f t="shared" si="53"/>
        <v>8.1.3.1</v>
      </c>
      <c r="D686" t="str">
        <f t="shared" si="51"/>
        <v>Determine key cost drivers</v>
      </c>
      <c r="E686" t="str">
        <f t="shared" si="52"/>
        <v>10778</v>
      </c>
      <c r="F686">
        <f t="shared" si="54"/>
        <v>4</v>
      </c>
    </row>
    <row r="687" spans="1:6" hidden="1" x14ac:dyDescent="0.35">
      <c r="A687" t="s">
        <v>676</v>
      </c>
      <c r="B687" t="str">
        <f t="shared" si="55"/>
        <v>Measure cost drivers (10779)</v>
      </c>
      <c r="C687" t="str">
        <f t="shared" si="53"/>
        <v>8.1.3.2</v>
      </c>
      <c r="D687" t="str">
        <f t="shared" si="51"/>
        <v>Measure cost drivers</v>
      </c>
      <c r="E687" t="str">
        <f t="shared" si="52"/>
        <v>10779</v>
      </c>
      <c r="F687">
        <f t="shared" si="54"/>
        <v>4</v>
      </c>
    </row>
    <row r="688" spans="1:6" hidden="1" x14ac:dyDescent="0.35">
      <c r="A688" t="s">
        <v>677</v>
      </c>
      <c r="B688" t="str">
        <f t="shared" si="55"/>
        <v>Determine critical activities (10780)</v>
      </c>
      <c r="C688" t="str">
        <f t="shared" si="53"/>
        <v>8.1.3.3</v>
      </c>
      <c r="D688" t="str">
        <f t="shared" si="51"/>
        <v>Determine critical activities</v>
      </c>
      <c r="E688" t="str">
        <f t="shared" si="52"/>
        <v>10780</v>
      </c>
      <c r="F688">
        <f t="shared" si="54"/>
        <v>4</v>
      </c>
    </row>
    <row r="689" spans="1:6" hidden="1" x14ac:dyDescent="0.35">
      <c r="A689" t="s">
        <v>678</v>
      </c>
      <c r="B689" t="str">
        <f t="shared" si="55"/>
        <v>Manage asset resource deployment and utilization (10781)</v>
      </c>
      <c r="C689" t="str">
        <f t="shared" si="53"/>
        <v>8.1.3.4</v>
      </c>
      <c r="D689" t="str">
        <f t="shared" si="51"/>
        <v>Manage asset resource deployment and utilization</v>
      </c>
      <c r="E689" t="str">
        <f t="shared" si="52"/>
        <v>10781</v>
      </c>
      <c r="F689">
        <f t="shared" si="54"/>
        <v>4</v>
      </c>
    </row>
    <row r="690" spans="1:6" hidden="1" x14ac:dyDescent="0.35">
      <c r="A690" t="s">
        <v>679</v>
      </c>
      <c r="B690" t="str">
        <f t="shared" si="55"/>
        <v>Evaluate and manage financial performance (10741)</v>
      </c>
      <c r="C690" t="str">
        <f t="shared" si="53"/>
        <v>8.1.4</v>
      </c>
      <c r="D690" t="str">
        <f t="shared" si="51"/>
        <v>Evaluate and manage financial performance</v>
      </c>
      <c r="E690" t="str">
        <f t="shared" si="52"/>
        <v>10741</v>
      </c>
      <c r="F690">
        <f t="shared" si="54"/>
        <v>3</v>
      </c>
    </row>
    <row r="691" spans="1:6" hidden="1" x14ac:dyDescent="0.35">
      <c r="A691" t="s">
        <v>680</v>
      </c>
      <c r="B691" t="str">
        <f t="shared" si="55"/>
        <v>Assess customer and product profitability  (10782)</v>
      </c>
      <c r="C691" t="str">
        <f t="shared" si="53"/>
        <v>8.1.4.1</v>
      </c>
      <c r="D691" t="str">
        <f t="shared" si="51"/>
        <v xml:space="preserve">Assess customer and product profitability </v>
      </c>
      <c r="E691" t="str">
        <f t="shared" si="52"/>
        <v>10782</v>
      </c>
      <c r="F691">
        <f t="shared" si="54"/>
        <v>4</v>
      </c>
    </row>
    <row r="692" spans="1:6" hidden="1" x14ac:dyDescent="0.35">
      <c r="A692" t="s">
        <v>681</v>
      </c>
      <c r="B692" t="str">
        <f t="shared" si="55"/>
        <v>Evaluate new products (10783)</v>
      </c>
      <c r="C692" t="str">
        <f t="shared" si="53"/>
        <v>8.1.4.2</v>
      </c>
      <c r="D692" t="str">
        <f t="shared" si="51"/>
        <v>Evaluate new products</v>
      </c>
      <c r="E692" t="str">
        <f t="shared" si="52"/>
        <v>10783</v>
      </c>
      <c r="F692">
        <f t="shared" si="54"/>
        <v>4</v>
      </c>
    </row>
    <row r="693" spans="1:6" hidden="1" x14ac:dyDescent="0.35">
      <c r="A693" t="s">
        <v>682</v>
      </c>
      <c r="B693" t="str">
        <f t="shared" si="55"/>
        <v>Perform life cycle costing (10784)</v>
      </c>
      <c r="C693" t="str">
        <f t="shared" si="53"/>
        <v>8.1.4.3</v>
      </c>
      <c r="D693" t="str">
        <f t="shared" si="51"/>
        <v>Perform life cycle costing</v>
      </c>
      <c r="E693" t="str">
        <f t="shared" si="52"/>
        <v>10784</v>
      </c>
      <c r="F693">
        <f t="shared" si="54"/>
        <v>4</v>
      </c>
    </row>
    <row r="694" spans="1:6" hidden="1" x14ac:dyDescent="0.35">
      <c r="A694" t="s">
        <v>683</v>
      </c>
      <c r="B694" t="str">
        <f t="shared" si="55"/>
        <v>Optimize customer and product mix  (10785)</v>
      </c>
      <c r="C694" t="str">
        <f t="shared" si="53"/>
        <v>8.1.4.4</v>
      </c>
      <c r="D694" t="str">
        <f t="shared" si="51"/>
        <v xml:space="preserve">Optimize customer and product mix </v>
      </c>
      <c r="E694" t="str">
        <f t="shared" si="52"/>
        <v>10785</v>
      </c>
      <c r="F694">
        <f t="shared" si="54"/>
        <v>4</v>
      </c>
    </row>
    <row r="695" spans="1:6" hidden="1" x14ac:dyDescent="0.35">
      <c r="A695" t="s">
        <v>684</v>
      </c>
      <c r="B695" t="str">
        <f t="shared" si="55"/>
        <v>Track performance of new-customer and product strategies (10786)</v>
      </c>
      <c r="C695" t="str">
        <f t="shared" si="53"/>
        <v>8.1.4.5</v>
      </c>
      <c r="D695" t="str">
        <f t="shared" si="51"/>
        <v>Track performance of new-customer and product strategies</v>
      </c>
      <c r="E695" t="str">
        <f t="shared" si="52"/>
        <v>10786</v>
      </c>
      <c r="F695">
        <f t="shared" si="54"/>
        <v>4</v>
      </c>
    </row>
    <row r="696" spans="1:6" hidden="1" x14ac:dyDescent="0.35">
      <c r="A696" t="s">
        <v>685</v>
      </c>
      <c r="B696" t="str">
        <f t="shared" si="55"/>
        <v>Prepare activity-based performance measures (10787)</v>
      </c>
      <c r="C696" t="str">
        <f t="shared" si="53"/>
        <v>8.1.4.6</v>
      </c>
      <c r="D696" t="str">
        <f t="shared" si="51"/>
        <v>Prepare activity-based performance measures</v>
      </c>
      <c r="E696" t="str">
        <f t="shared" si="52"/>
        <v>10787</v>
      </c>
      <c r="F696">
        <f t="shared" si="54"/>
        <v>4</v>
      </c>
    </row>
    <row r="697" spans="1:6" hidden="1" x14ac:dyDescent="0.35">
      <c r="A697" t="s">
        <v>686</v>
      </c>
      <c r="B697" t="str">
        <f t="shared" si="55"/>
        <v>Manage continuous cost improvement (10788)</v>
      </c>
      <c r="C697" t="str">
        <f t="shared" si="53"/>
        <v>8.1.4.7</v>
      </c>
      <c r="D697" t="str">
        <f t="shared" si="51"/>
        <v>Manage continuous cost improvement</v>
      </c>
      <c r="E697" t="str">
        <f t="shared" si="52"/>
        <v>10788</v>
      </c>
      <c r="F697">
        <f t="shared" si="54"/>
        <v>4</v>
      </c>
    </row>
    <row r="698" spans="1:6" x14ac:dyDescent="0.35">
      <c r="A698" t="s">
        <v>687</v>
      </c>
      <c r="B698" t="str">
        <f t="shared" si="55"/>
        <v>Perform revenue accounting (10729)</v>
      </c>
      <c r="C698" t="str">
        <f t="shared" si="53"/>
        <v>8.2</v>
      </c>
      <c r="D698" t="str">
        <f t="shared" si="51"/>
        <v>Perform revenue accounting</v>
      </c>
      <c r="E698" t="str">
        <f t="shared" si="52"/>
        <v>10729</v>
      </c>
      <c r="F698">
        <f t="shared" si="54"/>
        <v>2</v>
      </c>
    </row>
    <row r="699" spans="1:6" hidden="1" x14ac:dyDescent="0.35">
      <c r="A699" t="s">
        <v>688</v>
      </c>
      <c r="B699" t="str">
        <f t="shared" si="55"/>
        <v>Process customer credit (10742)</v>
      </c>
      <c r="C699" t="str">
        <f t="shared" si="53"/>
        <v>8.2.1</v>
      </c>
      <c r="D699" t="str">
        <f t="shared" si="51"/>
        <v>Process customer credit</v>
      </c>
      <c r="E699" t="str">
        <f t="shared" si="52"/>
        <v>10742</v>
      </c>
      <c r="F699">
        <f t="shared" si="54"/>
        <v>3</v>
      </c>
    </row>
    <row r="700" spans="1:6" hidden="1" x14ac:dyDescent="0.35">
      <c r="A700" t="s">
        <v>689</v>
      </c>
      <c r="B700" t="str">
        <f t="shared" si="55"/>
        <v>Establish credit policies (10789)</v>
      </c>
      <c r="C700" t="str">
        <f t="shared" si="53"/>
        <v>8.2.1.1</v>
      </c>
      <c r="D700" t="str">
        <f t="shared" ref="D700:D763" si="56">LEFT(B700,FIND("(",B700)-2)</f>
        <v>Establish credit policies</v>
      </c>
      <c r="E700" t="str">
        <f t="shared" ref="E700:E763" si="57">MID(B700,FIND("(",B700)+1,5)</f>
        <v>10789</v>
      </c>
      <c r="F700">
        <f t="shared" si="54"/>
        <v>4</v>
      </c>
    </row>
    <row r="701" spans="1:6" hidden="1" x14ac:dyDescent="0.35">
      <c r="A701" t="s">
        <v>690</v>
      </c>
      <c r="B701" t="str">
        <f t="shared" si="55"/>
        <v>Analyze/Approve new account applications (10790)</v>
      </c>
      <c r="C701" t="str">
        <f t="shared" si="53"/>
        <v>8.2.1.2</v>
      </c>
      <c r="D701" t="str">
        <f t="shared" si="56"/>
        <v>Analyze/Approve new account applications</v>
      </c>
      <c r="E701" t="str">
        <f t="shared" si="57"/>
        <v>10790</v>
      </c>
      <c r="F701">
        <f t="shared" si="54"/>
        <v>4</v>
      </c>
    </row>
    <row r="702" spans="1:6" hidden="1" x14ac:dyDescent="0.35">
      <c r="A702" t="s">
        <v>691</v>
      </c>
      <c r="B702" t="str">
        <f t="shared" si="55"/>
        <v>Review existing accounts (10791)</v>
      </c>
      <c r="C702" t="str">
        <f t="shared" si="53"/>
        <v>8.2.1.3</v>
      </c>
      <c r="D702" t="str">
        <f t="shared" si="56"/>
        <v>Review existing accounts</v>
      </c>
      <c r="E702" t="str">
        <f t="shared" si="57"/>
        <v>10791</v>
      </c>
      <c r="F702">
        <f t="shared" si="54"/>
        <v>4</v>
      </c>
    </row>
    <row r="703" spans="1:6" hidden="1" x14ac:dyDescent="0.35">
      <c r="A703" t="s">
        <v>692</v>
      </c>
      <c r="B703" t="str">
        <f t="shared" si="55"/>
        <v>Produce credit/collection reports  (10792)</v>
      </c>
      <c r="C703" t="str">
        <f t="shared" si="53"/>
        <v>8.2.1.4</v>
      </c>
      <c r="D703" t="str">
        <f t="shared" si="56"/>
        <v xml:space="preserve">Produce credit/collection reports </v>
      </c>
      <c r="E703" t="str">
        <f t="shared" si="57"/>
        <v>10792</v>
      </c>
      <c r="F703">
        <f t="shared" si="54"/>
        <v>4</v>
      </c>
    </row>
    <row r="704" spans="1:6" hidden="1" x14ac:dyDescent="0.35">
      <c r="A704" t="s">
        <v>693</v>
      </c>
      <c r="B704" t="str">
        <f t="shared" si="55"/>
        <v>Reinstate or suspend accounts based on credit policies (10793)</v>
      </c>
      <c r="C704" t="str">
        <f t="shared" si="53"/>
        <v>8.2.1.5</v>
      </c>
      <c r="D704" t="str">
        <f t="shared" si="56"/>
        <v>Reinstate or suspend accounts based on credit policies</v>
      </c>
      <c r="E704" t="str">
        <f t="shared" si="57"/>
        <v>10793</v>
      </c>
      <c r="F704">
        <f t="shared" si="54"/>
        <v>4</v>
      </c>
    </row>
    <row r="705" spans="1:6" hidden="1" x14ac:dyDescent="0.35">
      <c r="A705" t="s">
        <v>694</v>
      </c>
      <c r="B705" t="str">
        <f t="shared" si="55"/>
        <v>Invoice customer (10743)</v>
      </c>
      <c r="C705" t="str">
        <f t="shared" si="53"/>
        <v>8.2.2</v>
      </c>
      <c r="D705" t="str">
        <f t="shared" si="56"/>
        <v>Invoice customer</v>
      </c>
      <c r="E705" t="str">
        <f t="shared" si="57"/>
        <v>10743</v>
      </c>
      <c r="F705">
        <f t="shared" si="54"/>
        <v>3</v>
      </c>
    </row>
    <row r="706" spans="1:6" hidden="1" x14ac:dyDescent="0.35">
      <c r="A706" t="s">
        <v>695</v>
      </c>
      <c r="B706" t="str">
        <f t="shared" si="55"/>
        <v>Maintain customer/product master files  (10794)</v>
      </c>
      <c r="C706" t="str">
        <f t="shared" si="53"/>
        <v>8.2.2.1</v>
      </c>
      <c r="D706" t="str">
        <f t="shared" si="56"/>
        <v xml:space="preserve">Maintain customer/product master files </v>
      </c>
      <c r="E706" t="str">
        <f t="shared" si="57"/>
        <v>10794</v>
      </c>
      <c r="F706">
        <f t="shared" si="54"/>
        <v>4</v>
      </c>
    </row>
    <row r="707" spans="1:6" hidden="1" x14ac:dyDescent="0.35">
      <c r="A707" t="s">
        <v>696</v>
      </c>
      <c r="B707" t="str">
        <f t="shared" si="55"/>
        <v>Generate customer billing data (10795)</v>
      </c>
      <c r="C707" t="str">
        <f t="shared" ref="C707:C770" si="58">LEFT(A707,FIND(" ",A707)-1)</f>
        <v>8.2.2.2</v>
      </c>
      <c r="D707" t="str">
        <f t="shared" si="56"/>
        <v>Generate customer billing data</v>
      </c>
      <c r="E707" t="str">
        <f t="shared" si="57"/>
        <v>10795</v>
      </c>
      <c r="F707">
        <f t="shared" ref="F707:F770" si="59">INT((LEN(C707)+1)/2)</f>
        <v>4</v>
      </c>
    </row>
    <row r="708" spans="1:6" hidden="1" x14ac:dyDescent="0.35">
      <c r="A708" t="s">
        <v>697</v>
      </c>
      <c r="B708" t="str">
        <f t="shared" si="55"/>
        <v>Transmit billing data to customers (10796)</v>
      </c>
      <c r="C708" t="str">
        <f t="shared" si="58"/>
        <v>8.2.2.3</v>
      </c>
      <c r="D708" t="str">
        <f t="shared" si="56"/>
        <v>Transmit billing data to customers</v>
      </c>
      <c r="E708" t="str">
        <f t="shared" si="57"/>
        <v>10796</v>
      </c>
      <c r="F708">
        <f t="shared" si="59"/>
        <v>4</v>
      </c>
    </row>
    <row r="709" spans="1:6" hidden="1" x14ac:dyDescent="0.35">
      <c r="A709" t="s">
        <v>698</v>
      </c>
      <c r="B709" t="str">
        <f t="shared" si="55"/>
        <v>Post receivable entries (10797)</v>
      </c>
      <c r="C709" t="str">
        <f t="shared" si="58"/>
        <v>8.2.2.4</v>
      </c>
      <c r="D709" t="str">
        <f t="shared" si="56"/>
        <v>Post receivable entries</v>
      </c>
      <c r="E709" t="str">
        <f t="shared" si="57"/>
        <v>10797</v>
      </c>
      <c r="F709">
        <f t="shared" si="59"/>
        <v>4</v>
      </c>
    </row>
    <row r="710" spans="1:6" hidden="1" x14ac:dyDescent="0.35">
      <c r="A710" t="s">
        <v>699</v>
      </c>
      <c r="B710" t="str">
        <f t="shared" si="55"/>
        <v>Resolve customer billing inquiries (10798)</v>
      </c>
      <c r="C710" t="str">
        <f t="shared" si="58"/>
        <v>8.2.2.5</v>
      </c>
      <c r="D710" t="str">
        <f t="shared" si="56"/>
        <v>Resolve customer billing inquiries</v>
      </c>
      <c r="E710" t="str">
        <f t="shared" si="57"/>
        <v>10798</v>
      </c>
      <c r="F710">
        <f t="shared" si="59"/>
        <v>4</v>
      </c>
    </row>
    <row r="711" spans="1:6" hidden="1" x14ac:dyDescent="0.35">
      <c r="A711" t="s">
        <v>700</v>
      </c>
      <c r="B711" t="str">
        <f t="shared" si="55"/>
        <v>Process accounts receivable (AR) (10744)</v>
      </c>
      <c r="C711" t="str">
        <f t="shared" si="58"/>
        <v>8.2.3</v>
      </c>
      <c r="D711" t="str">
        <f t="shared" si="56"/>
        <v>Process accounts receivable</v>
      </c>
      <c r="E711" t="str">
        <f t="shared" si="57"/>
        <v>AR) (</v>
      </c>
      <c r="F711">
        <f t="shared" si="59"/>
        <v>3</v>
      </c>
    </row>
    <row r="712" spans="1:6" hidden="1" x14ac:dyDescent="0.35">
      <c r="A712" t="s">
        <v>701</v>
      </c>
      <c r="B712" t="str">
        <f t="shared" si="55"/>
        <v>Establish AR policies (10799)</v>
      </c>
      <c r="C712" t="str">
        <f t="shared" si="58"/>
        <v>8.2.3.1</v>
      </c>
      <c r="D712" t="str">
        <f t="shared" si="56"/>
        <v>Establish AR policies</v>
      </c>
      <c r="E712" t="str">
        <f t="shared" si="57"/>
        <v>10799</v>
      </c>
      <c r="F712">
        <f t="shared" si="59"/>
        <v>4</v>
      </c>
    </row>
    <row r="713" spans="1:6" hidden="1" x14ac:dyDescent="0.35">
      <c r="A713" t="s">
        <v>702</v>
      </c>
      <c r="B713" t="str">
        <f t="shared" si="55"/>
        <v>Receive/Deposit customer payments (10800)</v>
      </c>
      <c r="C713" t="str">
        <f t="shared" si="58"/>
        <v>8.2.3.2</v>
      </c>
      <c r="D713" t="str">
        <f t="shared" si="56"/>
        <v>Receive/Deposit customer payments</v>
      </c>
      <c r="E713" t="str">
        <f t="shared" si="57"/>
        <v>10800</v>
      </c>
      <c r="F713">
        <f t="shared" si="59"/>
        <v>4</v>
      </c>
    </row>
    <row r="714" spans="1:6" hidden="1" x14ac:dyDescent="0.35">
      <c r="A714" t="s">
        <v>703</v>
      </c>
      <c r="B714" t="str">
        <f t="shared" si="55"/>
        <v>Apply cash remittances (10801)</v>
      </c>
      <c r="C714" t="str">
        <f t="shared" si="58"/>
        <v>8.2.3.3</v>
      </c>
      <c r="D714" t="str">
        <f t="shared" si="56"/>
        <v>Apply cash remittances</v>
      </c>
      <c r="E714" t="str">
        <f t="shared" si="57"/>
        <v>10801</v>
      </c>
      <c r="F714">
        <f t="shared" si="59"/>
        <v>4</v>
      </c>
    </row>
    <row r="715" spans="1:6" hidden="1" x14ac:dyDescent="0.35">
      <c r="A715" t="s">
        <v>704</v>
      </c>
      <c r="B715" t="str">
        <f t="shared" si="55"/>
        <v>Prepare AR reports (10802)</v>
      </c>
      <c r="C715" t="str">
        <f t="shared" si="58"/>
        <v>8.2.3.4</v>
      </c>
      <c r="D715" t="str">
        <f t="shared" si="56"/>
        <v>Prepare AR reports</v>
      </c>
      <c r="E715" t="str">
        <f t="shared" si="57"/>
        <v>10802</v>
      </c>
      <c r="F715">
        <f t="shared" si="59"/>
        <v>4</v>
      </c>
    </row>
    <row r="716" spans="1:6" hidden="1" x14ac:dyDescent="0.35">
      <c r="A716" t="s">
        <v>705</v>
      </c>
      <c r="B716" t="str">
        <f t="shared" si="55"/>
        <v>Post AR activity to the general ledger (10803)</v>
      </c>
      <c r="C716" t="str">
        <f t="shared" si="58"/>
        <v>8.2.3.5</v>
      </c>
      <c r="D716" t="str">
        <f t="shared" si="56"/>
        <v>Post AR activity to the general ledger</v>
      </c>
      <c r="E716" t="str">
        <f t="shared" si="57"/>
        <v>10803</v>
      </c>
      <c r="F716">
        <f t="shared" si="59"/>
        <v>4</v>
      </c>
    </row>
    <row r="717" spans="1:6" hidden="1" x14ac:dyDescent="0.35">
      <c r="A717" t="s">
        <v>706</v>
      </c>
      <c r="B717" t="str">
        <f t="shared" si="55"/>
        <v>Manage and process collections (10745)</v>
      </c>
      <c r="C717" t="str">
        <f t="shared" si="58"/>
        <v>8.2.4</v>
      </c>
      <c r="D717" t="str">
        <f t="shared" si="56"/>
        <v>Manage and process collections</v>
      </c>
      <c r="E717" t="str">
        <f t="shared" si="57"/>
        <v>10745</v>
      </c>
      <c r="F717">
        <f t="shared" si="59"/>
        <v>3</v>
      </c>
    </row>
    <row r="718" spans="1:6" hidden="1" x14ac:dyDescent="0.35">
      <c r="A718" t="s">
        <v>707</v>
      </c>
      <c r="B718" t="str">
        <f t="shared" si="55"/>
        <v>Establish policies for delinquent accounts (10804)</v>
      </c>
      <c r="C718" t="str">
        <f t="shared" si="58"/>
        <v>8.2.4.1</v>
      </c>
      <c r="D718" t="str">
        <f t="shared" si="56"/>
        <v>Establish policies for delinquent accounts</v>
      </c>
      <c r="E718" t="str">
        <f t="shared" si="57"/>
        <v>10804</v>
      </c>
      <c r="F718">
        <f t="shared" si="59"/>
        <v>4</v>
      </c>
    </row>
    <row r="719" spans="1:6" hidden="1" x14ac:dyDescent="0.35">
      <c r="A719" t="s">
        <v>708</v>
      </c>
      <c r="B719" t="str">
        <f t="shared" si="55"/>
        <v>Analyze delinquent account balances  (10805)</v>
      </c>
      <c r="C719" t="str">
        <f t="shared" si="58"/>
        <v>8.2.4.2</v>
      </c>
      <c r="D719" t="str">
        <f t="shared" si="56"/>
        <v xml:space="preserve">Analyze delinquent account balances </v>
      </c>
      <c r="E719" t="str">
        <f t="shared" si="57"/>
        <v>10805</v>
      </c>
      <c r="F719">
        <f t="shared" si="59"/>
        <v>4</v>
      </c>
    </row>
    <row r="720" spans="1:6" hidden="1" x14ac:dyDescent="0.35">
      <c r="A720" t="s">
        <v>709</v>
      </c>
      <c r="B720" t="str">
        <f t="shared" si="55"/>
        <v>Correspond/Negotiate with delinquent accounts (10806)</v>
      </c>
      <c r="C720" t="str">
        <f t="shared" si="58"/>
        <v>8.2.4.3</v>
      </c>
      <c r="D720" t="str">
        <f t="shared" si="56"/>
        <v>Correspond/Negotiate with delinquent accounts</v>
      </c>
      <c r="E720" t="str">
        <f t="shared" si="57"/>
        <v>10806</v>
      </c>
      <c r="F720">
        <f t="shared" si="59"/>
        <v>4</v>
      </c>
    </row>
    <row r="721" spans="1:6" hidden="1" x14ac:dyDescent="0.35">
      <c r="A721" t="s">
        <v>710</v>
      </c>
      <c r="B721" t="str">
        <f t="shared" si="55"/>
        <v>Discuss account resolution with internal parties (10807)</v>
      </c>
      <c r="C721" t="str">
        <f t="shared" si="58"/>
        <v>8.2.4.4</v>
      </c>
      <c r="D721" t="str">
        <f t="shared" si="56"/>
        <v>Discuss account resolution with internal parties</v>
      </c>
      <c r="E721" t="str">
        <f t="shared" si="57"/>
        <v>10807</v>
      </c>
      <c r="F721">
        <f t="shared" si="59"/>
        <v>4</v>
      </c>
    </row>
    <row r="722" spans="1:6" hidden="1" x14ac:dyDescent="0.35">
      <c r="A722" t="s">
        <v>711</v>
      </c>
      <c r="B722" t="str">
        <f t="shared" si="55"/>
        <v>Process adjustments/write-off balances (10808)</v>
      </c>
      <c r="C722" t="str">
        <f t="shared" si="58"/>
        <v>8.2.4.5</v>
      </c>
      <c r="D722" t="str">
        <f t="shared" si="56"/>
        <v>Process adjustments/write-off balances</v>
      </c>
      <c r="E722" t="str">
        <f t="shared" si="57"/>
        <v>10808</v>
      </c>
      <c r="F722">
        <f t="shared" si="59"/>
        <v>4</v>
      </c>
    </row>
    <row r="723" spans="1:6" hidden="1" x14ac:dyDescent="0.35">
      <c r="A723" t="s">
        <v>712</v>
      </c>
      <c r="B723" t="str">
        <f t="shared" si="55"/>
        <v>Manage and process adjustments/deductions (10746)</v>
      </c>
      <c r="C723" t="str">
        <f t="shared" si="58"/>
        <v>8.2.5</v>
      </c>
      <c r="D723" t="str">
        <f t="shared" si="56"/>
        <v>Manage and process adjustments/deductions</v>
      </c>
      <c r="E723" t="str">
        <f t="shared" si="57"/>
        <v>10746</v>
      </c>
      <c r="F723">
        <f t="shared" si="59"/>
        <v>3</v>
      </c>
    </row>
    <row r="724" spans="1:6" hidden="1" x14ac:dyDescent="0.35">
      <c r="A724" t="s">
        <v>713</v>
      </c>
      <c r="B724" t="str">
        <f t="shared" si="55"/>
        <v>Establish policies/procedures for adjustments  (10809)</v>
      </c>
      <c r="C724" t="str">
        <f t="shared" si="58"/>
        <v>8.2.5.1</v>
      </c>
      <c r="D724" t="str">
        <f t="shared" si="56"/>
        <v xml:space="preserve">Establish policies/procedures for adjustments </v>
      </c>
      <c r="E724" t="str">
        <f t="shared" si="57"/>
        <v>10809</v>
      </c>
      <c r="F724">
        <f t="shared" si="59"/>
        <v>4</v>
      </c>
    </row>
    <row r="725" spans="1:6" hidden="1" x14ac:dyDescent="0.35">
      <c r="A725" t="s">
        <v>714</v>
      </c>
      <c r="B725" t="str">
        <f t="shared" si="55"/>
        <v>Analyze adjustments (10810)</v>
      </c>
      <c r="C725" t="str">
        <f t="shared" si="58"/>
        <v>8.2.5.2</v>
      </c>
      <c r="D725" t="str">
        <f t="shared" si="56"/>
        <v>Analyze adjustments</v>
      </c>
      <c r="E725" t="str">
        <f t="shared" si="57"/>
        <v>10810</v>
      </c>
      <c r="F725">
        <f t="shared" si="59"/>
        <v>4</v>
      </c>
    </row>
    <row r="726" spans="1:6" hidden="1" x14ac:dyDescent="0.35">
      <c r="A726" t="s">
        <v>715</v>
      </c>
      <c r="B726" t="str">
        <f t="shared" si="55"/>
        <v>Correspond/Negotiate with customer (10811)</v>
      </c>
      <c r="C726" t="str">
        <f t="shared" si="58"/>
        <v>8.2.5.3</v>
      </c>
      <c r="D726" t="str">
        <f t="shared" si="56"/>
        <v>Correspond/Negotiate with customer</v>
      </c>
      <c r="E726" t="str">
        <f t="shared" si="57"/>
        <v>10811</v>
      </c>
      <c r="F726">
        <f t="shared" si="59"/>
        <v>4</v>
      </c>
    </row>
    <row r="727" spans="1:6" hidden="1" x14ac:dyDescent="0.35">
      <c r="A727" t="s">
        <v>716</v>
      </c>
      <c r="B727" t="str">
        <f t="shared" si="55"/>
        <v>Discuss resolution with internal parties  (10812)</v>
      </c>
      <c r="C727" t="str">
        <f t="shared" si="58"/>
        <v>8.2.5.4</v>
      </c>
      <c r="D727" t="str">
        <f t="shared" si="56"/>
        <v xml:space="preserve">Discuss resolution with internal parties </v>
      </c>
      <c r="E727" t="str">
        <f t="shared" si="57"/>
        <v>10812</v>
      </c>
      <c r="F727">
        <f t="shared" si="59"/>
        <v>4</v>
      </c>
    </row>
    <row r="728" spans="1:6" hidden="1" x14ac:dyDescent="0.35">
      <c r="A728" t="s">
        <v>717</v>
      </c>
      <c r="B728" t="str">
        <f t="shared" si="55"/>
        <v>Prepare chargeback invoices (10813)</v>
      </c>
      <c r="C728" t="str">
        <f t="shared" si="58"/>
        <v>8.2.5.5</v>
      </c>
      <c r="D728" t="str">
        <f t="shared" si="56"/>
        <v>Prepare chargeback invoices</v>
      </c>
      <c r="E728" t="str">
        <f t="shared" si="57"/>
        <v>10813</v>
      </c>
      <c r="F728">
        <f t="shared" si="59"/>
        <v>4</v>
      </c>
    </row>
    <row r="729" spans="1:6" hidden="1" x14ac:dyDescent="0.35">
      <c r="A729" t="s">
        <v>718</v>
      </c>
      <c r="B729" t="str">
        <f t="shared" si="55"/>
        <v>Process related entries (10814)</v>
      </c>
      <c r="C729" t="str">
        <f t="shared" si="58"/>
        <v>8.2.5.6</v>
      </c>
      <c r="D729" t="str">
        <f t="shared" si="56"/>
        <v>Process related entries</v>
      </c>
      <c r="E729" t="str">
        <f t="shared" si="57"/>
        <v>10814</v>
      </c>
      <c r="F729">
        <f t="shared" si="59"/>
        <v>4</v>
      </c>
    </row>
    <row r="730" spans="1:6" x14ac:dyDescent="0.35">
      <c r="A730" t="s">
        <v>719</v>
      </c>
      <c r="B730" t="str">
        <f t="shared" si="55"/>
        <v>Perform general accounting and reporting (10730)</v>
      </c>
      <c r="C730" t="str">
        <f t="shared" si="58"/>
        <v>8.3</v>
      </c>
      <c r="D730" t="str">
        <f t="shared" si="56"/>
        <v>Perform general accounting and reporting</v>
      </c>
      <c r="E730" t="str">
        <f t="shared" si="57"/>
        <v>10730</v>
      </c>
      <c r="F730">
        <f t="shared" si="59"/>
        <v>2</v>
      </c>
    </row>
    <row r="731" spans="1:6" hidden="1" x14ac:dyDescent="0.35">
      <c r="A731" t="s">
        <v>720</v>
      </c>
      <c r="B731" t="str">
        <f t="shared" si="55"/>
        <v>Manage policies and procedures (10747)</v>
      </c>
      <c r="C731" t="str">
        <f t="shared" si="58"/>
        <v>8.3.1</v>
      </c>
      <c r="D731" t="str">
        <f t="shared" si="56"/>
        <v>Manage policies and procedures</v>
      </c>
      <c r="E731" t="str">
        <f t="shared" si="57"/>
        <v>10747</v>
      </c>
      <c r="F731">
        <f t="shared" si="59"/>
        <v>3</v>
      </c>
    </row>
    <row r="732" spans="1:6" hidden="1" x14ac:dyDescent="0.35">
      <c r="A732" t="s">
        <v>721</v>
      </c>
      <c r="B732" t="str">
        <f t="shared" si="55"/>
        <v>Negotiate service-level agreements (10815)</v>
      </c>
      <c r="C732" t="str">
        <f t="shared" si="58"/>
        <v>8.3.1.1</v>
      </c>
      <c r="D732" t="str">
        <f t="shared" si="56"/>
        <v>Negotiate service-level agreements</v>
      </c>
      <c r="E732" t="str">
        <f t="shared" si="57"/>
        <v>10815</v>
      </c>
      <c r="F732">
        <f t="shared" si="59"/>
        <v>4</v>
      </c>
    </row>
    <row r="733" spans="1:6" hidden="1" x14ac:dyDescent="0.35">
      <c r="A733" t="s">
        <v>722</v>
      </c>
      <c r="B733" t="str">
        <f t="shared" si="55"/>
        <v>Establish accounting policies (10816)</v>
      </c>
      <c r="C733" t="str">
        <f t="shared" si="58"/>
        <v>8.3.1.2</v>
      </c>
      <c r="D733" t="str">
        <f t="shared" si="56"/>
        <v>Establish accounting policies</v>
      </c>
      <c r="E733" t="str">
        <f t="shared" si="57"/>
        <v>10816</v>
      </c>
      <c r="F733">
        <f t="shared" si="59"/>
        <v>4</v>
      </c>
    </row>
    <row r="734" spans="1:6" hidden="1" x14ac:dyDescent="0.35">
      <c r="A734" t="s">
        <v>723</v>
      </c>
      <c r="B734" t="str">
        <f t="shared" si="55"/>
        <v>Set and enforce approval limits (10817)</v>
      </c>
      <c r="C734" t="str">
        <f t="shared" si="58"/>
        <v>8.3.1.3</v>
      </c>
      <c r="D734" t="str">
        <f t="shared" si="56"/>
        <v>Set and enforce approval limits</v>
      </c>
      <c r="E734" t="str">
        <f t="shared" si="57"/>
        <v>10817</v>
      </c>
      <c r="F734">
        <f t="shared" si="59"/>
        <v>4</v>
      </c>
    </row>
    <row r="735" spans="1:6" hidden="1" x14ac:dyDescent="0.35">
      <c r="A735" t="s">
        <v>724</v>
      </c>
      <c r="B735" t="str">
        <f t="shared" si="55"/>
        <v>Establish common financial systems (10818)</v>
      </c>
      <c r="C735" t="str">
        <f t="shared" si="58"/>
        <v>8.3.1.4</v>
      </c>
      <c r="D735" t="str">
        <f t="shared" si="56"/>
        <v>Establish common financial systems</v>
      </c>
      <c r="E735" t="str">
        <f t="shared" si="57"/>
        <v>10818</v>
      </c>
      <c r="F735">
        <f t="shared" si="59"/>
        <v>4</v>
      </c>
    </row>
    <row r="736" spans="1:6" hidden="1" x14ac:dyDescent="0.35">
      <c r="A736" t="s">
        <v>725</v>
      </c>
      <c r="B736" t="str">
        <f t="shared" si="55"/>
        <v>Perform general accounting (10748)</v>
      </c>
      <c r="C736" t="str">
        <f t="shared" si="58"/>
        <v>8.3.2</v>
      </c>
      <c r="D736" t="str">
        <f t="shared" si="56"/>
        <v>Perform general accounting</v>
      </c>
      <c r="E736" t="str">
        <f t="shared" si="57"/>
        <v>10748</v>
      </c>
      <c r="F736">
        <f t="shared" si="59"/>
        <v>3</v>
      </c>
    </row>
    <row r="737" spans="1:6" hidden="1" x14ac:dyDescent="0.35">
      <c r="A737" t="s">
        <v>726</v>
      </c>
      <c r="B737" t="str">
        <f t="shared" si="55"/>
        <v>Maintain chart of accounts (10819)</v>
      </c>
      <c r="C737" t="str">
        <f t="shared" si="58"/>
        <v>8.3.2.1</v>
      </c>
      <c r="D737" t="str">
        <f t="shared" si="56"/>
        <v>Maintain chart of accounts</v>
      </c>
      <c r="E737" t="str">
        <f t="shared" si="57"/>
        <v>10819</v>
      </c>
      <c r="F737">
        <f t="shared" si="59"/>
        <v>4</v>
      </c>
    </row>
    <row r="738" spans="1:6" hidden="1" x14ac:dyDescent="0.35">
      <c r="A738" t="s">
        <v>727</v>
      </c>
      <c r="B738" t="str">
        <f t="shared" si="55"/>
        <v>Process journal entries (10820)</v>
      </c>
      <c r="C738" t="str">
        <f t="shared" si="58"/>
        <v>8.3.2.2</v>
      </c>
      <c r="D738" t="str">
        <f t="shared" si="56"/>
        <v>Process journal entries</v>
      </c>
      <c r="E738" t="str">
        <f t="shared" si="57"/>
        <v>10820</v>
      </c>
      <c r="F738">
        <f t="shared" si="59"/>
        <v>4</v>
      </c>
    </row>
    <row r="739" spans="1:6" hidden="1" x14ac:dyDescent="0.35">
      <c r="A739" t="s">
        <v>728</v>
      </c>
      <c r="B739" t="str">
        <f t="shared" si="55"/>
        <v>Process allocations (10821)</v>
      </c>
      <c r="C739" t="str">
        <f t="shared" si="58"/>
        <v>8.3.2.3</v>
      </c>
      <c r="D739" t="str">
        <f t="shared" si="56"/>
        <v>Process allocations</v>
      </c>
      <c r="E739" t="str">
        <f t="shared" si="57"/>
        <v>10821</v>
      </c>
      <c r="F739">
        <f t="shared" si="59"/>
        <v>4</v>
      </c>
    </row>
    <row r="740" spans="1:6" hidden="1" x14ac:dyDescent="0.35">
      <c r="A740" t="s">
        <v>729</v>
      </c>
      <c r="B740" t="str">
        <f t="shared" si="55"/>
        <v>Process period end adjustments (e.g., accruals and currency conversions)  (10822)</v>
      </c>
      <c r="C740" t="str">
        <f t="shared" si="58"/>
        <v>8.3.2.4</v>
      </c>
      <c r="D740" t="str">
        <f t="shared" si="56"/>
        <v>Process period end adjustments</v>
      </c>
      <c r="E740" t="str">
        <f t="shared" si="57"/>
        <v>e.g.,</v>
      </c>
      <c r="F740">
        <f t="shared" si="59"/>
        <v>4</v>
      </c>
    </row>
    <row r="741" spans="1:6" hidden="1" x14ac:dyDescent="0.35">
      <c r="A741" t="s">
        <v>730</v>
      </c>
      <c r="B741" t="str">
        <f t="shared" si="55"/>
        <v>Post and reconcile intercompany transactions (10823)</v>
      </c>
      <c r="C741" t="str">
        <f t="shared" si="58"/>
        <v>8.3.2.5</v>
      </c>
      <c r="D741" t="str">
        <f t="shared" si="56"/>
        <v>Post and reconcile intercompany transactions</v>
      </c>
      <c r="E741" t="str">
        <f t="shared" si="57"/>
        <v>10823</v>
      </c>
      <c r="F741">
        <f t="shared" si="59"/>
        <v>4</v>
      </c>
    </row>
    <row r="742" spans="1:6" hidden="1" x14ac:dyDescent="0.35">
      <c r="A742" t="s">
        <v>731</v>
      </c>
      <c r="B742" t="str">
        <f t="shared" si="55"/>
        <v>Reconcile general ledger accounts  (10824)</v>
      </c>
      <c r="C742" t="str">
        <f t="shared" si="58"/>
        <v>8.3.2.6</v>
      </c>
      <c r="D742" t="str">
        <f t="shared" si="56"/>
        <v xml:space="preserve">Reconcile general ledger accounts </v>
      </c>
      <c r="E742" t="str">
        <f t="shared" si="57"/>
        <v>10824</v>
      </c>
      <c r="F742">
        <f t="shared" si="59"/>
        <v>4</v>
      </c>
    </row>
    <row r="743" spans="1:6" hidden="1" x14ac:dyDescent="0.35">
      <c r="A743" t="s">
        <v>732</v>
      </c>
      <c r="B743" t="str">
        <f t="shared" si="55"/>
        <v>Perform consolidations and process eliminations (10825)</v>
      </c>
      <c r="C743" t="str">
        <f t="shared" si="58"/>
        <v>8.3.2.7</v>
      </c>
      <c r="D743" t="str">
        <f t="shared" si="56"/>
        <v>Perform consolidations and process eliminations</v>
      </c>
      <c r="E743" t="str">
        <f t="shared" si="57"/>
        <v>10825</v>
      </c>
      <c r="F743">
        <f t="shared" si="59"/>
        <v>4</v>
      </c>
    </row>
    <row r="744" spans="1:6" hidden="1" x14ac:dyDescent="0.35">
      <c r="A744" t="s">
        <v>733</v>
      </c>
      <c r="B744" t="str">
        <f t="shared" si="55"/>
        <v>Prepare trial balance (10826)</v>
      </c>
      <c r="C744" t="str">
        <f t="shared" si="58"/>
        <v>8.3.2.8</v>
      </c>
      <c r="D744" t="str">
        <f t="shared" si="56"/>
        <v>Prepare trial balance</v>
      </c>
      <c r="E744" t="str">
        <f t="shared" si="57"/>
        <v>10826</v>
      </c>
      <c r="F744">
        <f t="shared" si="59"/>
        <v>4</v>
      </c>
    </row>
    <row r="745" spans="1:6" hidden="1" x14ac:dyDescent="0.35">
      <c r="A745" t="s">
        <v>734</v>
      </c>
      <c r="B745" t="str">
        <f t="shared" si="55"/>
        <v>Prepare and post management adjustments (10827)</v>
      </c>
      <c r="C745" t="str">
        <f t="shared" si="58"/>
        <v>8.3.2.9</v>
      </c>
      <c r="D745" t="str">
        <f t="shared" si="56"/>
        <v>Prepare and post management adjustments</v>
      </c>
      <c r="E745" t="str">
        <f t="shared" si="57"/>
        <v>10827</v>
      </c>
      <c r="F745">
        <f t="shared" si="59"/>
        <v>4</v>
      </c>
    </row>
    <row r="746" spans="1:6" hidden="1" x14ac:dyDescent="0.35">
      <c r="A746" t="s">
        <v>735</v>
      </c>
      <c r="B746" t="str">
        <f t="shared" ref="B746:B809" si="60">RIGHT(A746,LEN(A746)-FIND(" ",A746))</f>
        <v xml:space="preserve">Perform fixed asset accounting (10749) </v>
      </c>
      <c r="C746" t="str">
        <f t="shared" si="58"/>
        <v>8.3.3</v>
      </c>
      <c r="D746" t="str">
        <f t="shared" si="56"/>
        <v>Perform fixed asset accounting</v>
      </c>
      <c r="E746" t="str">
        <f t="shared" si="57"/>
        <v>10749</v>
      </c>
      <c r="F746">
        <f t="shared" si="59"/>
        <v>3</v>
      </c>
    </row>
    <row r="747" spans="1:6" hidden="1" x14ac:dyDescent="0.35">
      <c r="A747" t="s">
        <v>736</v>
      </c>
      <c r="B747" t="str">
        <f t="shared" si="60"/>
        <v>Establish fixed asset policies and procedures (10828)</v>
      </c>
      <c r="C747" t="str">
        <f t="shared" si="58"/>
        <v>8.3.3.1</v>
      </c>
      <c r="D747" t="str">
        <f t="shared" si="56"/>
        <v>Establish fixed asset policies and procedures</v>
      </c>
      <c r="E747" t="str">
        <f t="shared" si="57"/>
        <v>10828</v>
      </c>
      <c r="F747">
        <f t="shared" si="59"/>
        <v>4</v>
      </c>
    </row>
    <row r="748" spans="1:6" hidden="1" x14ac:dyDescent="0.35">
      <c r="A748" t="s">
        <v>737</v>
      </c>
      <c r="B748" t="str">
        <f t="shared" si="60"/>
        <v>Maintain fixed asset master data files  (10829)</v>
      </c>
      <c r="C748" t="str">
        <f t="shared" si="58"/>
        <v>8.3.3.2</v>
      </c>
      <c r="D748" t="str">
        <f t="shared" si="56"/>
        <v xml:space="preserve">Maintain fixed asset master data files </v>
      </c>
      <c r="E748" t="str">
        <f t="shared" si="57"/>
        <v>10829</v>
      </c>
      <c r="F748">
        <f t="shared" si="59"/>
        <v>4</v>
      </c>
    </row>
    <row r="749" spans="1:6" hidden="1" x14ac:dyDescent="0.35">
      <c r="A749" t="s">
        <v>738</v>
      </c>
      <c r="B749" t="str">
        <f t="shared" si="60"/>
        <v>Process and record fixed asset additions and retires (10830)</v>
      </c>
      <c r="C749" t="str">
        <f t="shared" si="58"/>
        <v>8.3.3.3</v>
      </c>
      <c r="D749" t="str">
        <f t="shared" si="56"/>
        <v>Process and record fixed asset additions and retires</v>
      </c>
      <c r="E749" t="str">
        <f t="shared" si="57"/>
        <v>10830</v>
      </c>
      <c r="F749">
        <f t="shared" si="59"/>
        <v>4</v>
      </c>
    </row>
    <row r="750" spans="1:6" hidden="1" x14ac:dyDescent="0.35">
      <c r="A750" t="s">
        <v>739</v>
      </c>
      <c r="B750" t="str">
        <f t="shared" si="60"/>
        <v>Process and record fixed asset adjustments, enhancements, revaluations, and transfers (10831)</v>
      </c>
      <c r="C750" t="str">
        <f t="shared" si="58"/>
        <v>8.3.3.4</v>
      </c>
      <c r="D750" t="str">
        <f t="shared" si="56"/>
        <v>Process and record fixed asset adjustments, enhancements, revaluations, and transfers</v>
      </c>
      <c r="E750" t="str">
        <f t="shared" si="57"/>
        <v>10831</v>
      </c>
      <c r="F750">
        <f t="shared" si="59"/>
        <v>4</v>
      </c>
    </row>
    <row r="751" spans="1:6" hidden="1" x14ac:dyDescent="0.35">
      <c r="A751" t="s">
        <v>740</v>
      </c>
      <c r="B751" t="str">
        <f t="shared" si="60"/>
        <v>Process and record fixed-asset maintenance and repair expenses  (10832)</v>
      </c>
      <c r="C751" t="str">
        <f t="shared" si="58"/>
        <v>8.3.3.5</v>
      </c>
      <c r="D751" t="str">
        <f t="shared" si="56"/>
        <v xml:space="preserve">Process and record fixed-asset maintenance and repair expenses </v>
      </c>
      <c r="E751" t="str">
        <f t="shared" si="57"/>
        <v>10832</v>
      </c>
      <c r="F751">
        <f t="shared" si="59"/>
        <v>4</v>
      </c>
    </row>
    <row r="752" spans="1:6" hidden="1" x14ac:dyDescent="0.35">
      <c r="A752" t="s">
        <v>741</v>
      </c>
      <c r="B752" t="str">
        <f t="shared" si="60"/>
        <v>Calculate and record depreciation expense (10833)</v>
      </c>
      <c r="C752" t="str">
        <f t="shared" si="58"/>
        <v>8.3.3.6</v>
      </c>
      <c r="D752" t="str">
        <f t="shared" si="56"/>
        <v>Calculate and record depreciation expense</v>
      </c>
      <c r="E752" t="str">
        <f t="shared" si="57"/>
        <v>10833</v>
      </c>
      <c r="F752">
        <f t="shared" si="59"/>
        <v>4</v>
      </c>
    </row>
    <row r="753" spans="1:6" hidden="1" x14ac:dyDescent="0.35">
      <c r="A753" t="s">
        <v>742</v>
      </c>
      <c r="B753" t="str">
        <f t="shared" si="60"/>
        <v>Reconcile fixed-asset ledger (10834)</v>
      </c>
      <c r="C753" t="str">
        <f t="shared" si="58"/>
        <v>8.3.3.7</v>
      </c>
      <c r="D753" t="str">
        <f t="shared" si="56"/>
        <v>Reconcile fixed-asset ledger</v>
      </c>
      <c r="E753" t="str">
        <f t="shared" si="57"/>
        <v>10834</v>
      </c>
      <c r="F753">
        <f t="shared" si="59"/>
        <v>4</v>
      </c>
    </row>
    <row r="754" spans="1:6" hidden="1" x14ac:dyDescent="0.35">
      <c r="A754" t="s">
        <v>743</v>
      </c>
      <c r="B754" t="str">
        <f t="shared" si="60"/>
        <v>Track fixed-assets including physical inventory (10835)</v>
      </c>
      <c r="C754" t="str">
        <f t="shared" si="58"/>
        <v>8.3.3.8</v>
      </c>
      <c r="D754" t="str">
        <f t="shared" si="56"/>
        <v>Track fixed-assets including physical inventory</v>
      </c>
      <c r="E754" t="str">
        <f t="shared" si="57"/>
        <v>10835</v>
      </c>
      <c r="F754">
        <f t="shared" si="59"/>
        <v>4</v>
      </c>
    </row>
    <row r="755" spans="1:6" hidden="1" x14ac:dyDescent="0.35">
      <c r="A755" t="s">
        <v>744</v>
      </c>
      <c r="B755" t="str">
        <f t="shared" si="60"/>
        <v>Provide fixed-asset data to support tax, statutory, and regulatory reporting  (10836)</v>
      </c>
      <c r="C755" t="str">
        <f t="shared" si="58"/>
        <v>8.3.3.9</v>
      </c>
      <c r="D755" t="str">
        <f t="shared" si="56"/>
        <v xml:space="preserve">Provide fixed-asset data to support tax, statutory, and regulatory reporting </v>
      </c>
      <c r="E755" t="str">
        <f t="shared" si="57"/>
        <v>10836</v>
      </c>
      <c r="F755">
        <f t="shared" si="59"/>
        <v>4</v>
      </c>
    </row>
    <row r="756" spans="1:6" hidden="1" x14ac:dyDescent="0.35">
      <c r="A756" t="s">
        <v>745</v>
      </c>
      <c r="B756" t="str">
        <f t="shared" si="60"/>
        <v>Perform financial reporting (10750)</v>
      </c>
      <c r="C756" t="str">
        <f t="shared" si="58"/>
        <v>8.3.4</v>
      </c>
      <c r="D756" t="str">
        <f t="shared" si="56"/>
        <v>Perform financial reporting</v>
      </c>
      <c r="E756" t="str">
        <f t="shared" si="57"/>
        <v>10750</v>
      </c>
      <c r="F756">
        <f t="shared" si="59"/>
        <v>3</v>
      </c>
    </row>
    <row r="757" spans="1:6" hidden="1" x14ac:dyDescent="0.35">
      <c r="A757" t="s">
        <v>746</v>
      </c>
      <c r="B757" t="str">
        <f t="shared" si="60"/>
        <v>Prepare business unit financial statements (10837)</v>
      </c>
      <c r="C757" t="str">
        <f t="shared" si="58"/>
        <v>8.3.4.1</v>
      </c>
      <c r="D757" t="str">
        <f t="shared" si="56"/>
        <v>Prepare business unit financial statements</v>
      </c>
      <c r="E757" t="str">
        <f t="shared" si="57"/>
        <v>10837</v>
      </c>
      <c r="F757">
        <f t="shared" si="59"/>
        <v>4</v>
      </c>
    </row>
    <row r="758" spans="1:6" hidden="1" x14ac:dyDescent="0.35">
      <c r="A758" t="s">
        <v>747</v>
      </c>
      <c r="B758" t="str">
        <f t="shared" si="60"/>
        <v>Prepare consolidated financial statements (10838)</v>
      </c>
      <c r="C758" t="str">
        <f t="shared" si="58"/>
        <v>8.3.4.2</v>
      </c>
      <c r="D758" t="str">
        <f t="shared" si="56"/>
        <v>Prepare consolidated financial statements</v>
      </c>
      <c r="E758" t="str">
        <f t="shared" si="57"/>
        <v>10838</v>
      </c>
      <c r="F758">
        <f t="shared" si="59"/>
        <v>4</v>
      </c>
    </row>
    <row r="759" spans="1:6" hidden="1" x14ac:dyDescent="0.35">
      <c r="A759" t="s">
        <v>748</v>
      </c>
      <c r="B759" t="str">
        <f t="shared" si="60"/>
        <v>Perform business unit reporting/ review management reports (10839)</v>
      </c>
      <c r="C759" t="str">
        <f t="shared" si="58"/>
        <v>8.3.4.3</v>
      </c>
      <c r="D759" t="str">
        <f t="shared" si="56"/>
        <v>Perform business unit reporting/ review management reports</v>
      </c>
      <c r="E759" t="str">
        <f t="shared" si="57"/>
        <v>10839</v>
      </c>
      <c r="F759">
        <f t="shared" si="59"/>
        <v>4</v>
      </c>
    </row>
    <row r="760" spans="1:6" hidden="1" x14ac:dyDescent="0.35">
      <c r="A760" t="s">
        <v>749</v>
      </c>
      <c r="B760" t="str">
        <f t="shared" si="60"/>
        <v>Perform consolidated reporting/ review of cost management reports (10840)</v>
      </c>
      <c r="C760" t="str">
        <f t="shared" si="58"/>
        <v>8.3.4.4</v>
      </c>
      <c r="D760" t="str">
        <f t="shared" si="56"/>
        <v>Perform consolidated reporting/ review of cost management reports</v>
      </c>
      <c r="E760" t="str">
        <f t="shared" si="57"/>
        <v>10840</v>
      </c>
      <c r="F760">
        <f t="shared" si="59"/>
        <v>4</v>
      </c>
    </row>
    <row r="761" spans="1:6" hidden="1" x14ac:dyDescent="0.35">
      <c r="A761" t="s">
        <v>750</v>
      </c>
      <c r="B761" t="str">
        <f t="shared" si="60"/>
        <v>Prepare statements for board review  (10841)</v>
      </c>
      <c r="C761" t="str">
        <f t="shared" si="58"/>
        <v>8.3.4.5</v>
      </c>
      <c r="D761" t="str">
        <f t="shared" si="56"/>
        <v xml:space="preserve">Prepare statements for board review </v>
      </c>
      <c r="E761" t="str">
        <f t="shared" si="57"/>
        <v>10841</v>
      </c>
      <c r="F761">
        <f t="shared" si="59"/>
        <v>4</v>
      </c>
    </row>
    <row r="762" spans="1:6" hidden="1" x14ac:dyDescent="0.35">
      <c r="A762" t="s">
        <v>751</v>
      </c>
      <c r="B762" t="str">
        <f t="shared" si="60"/>
        <v>Produce quarterly/annual filings and shareholder reports (10842)</v>
      </c>
      <c r="C762" t="str">
        <f t="shared" si="58"/>
        <v>8.3.4.6</v>
      </c>
      <c r="D762" t="str">
        <f t="shared" si="56"/>
        <v>Produce quarterly/annual filings and shareholder reports</v>
      </c>
      <c r="E762" t="str">
        <f t="shared" si="57"/>
        <v>10842</v>
      </c>
      <c r="F762">
        <f t="shared" si="59"/>
        <v>4</v>
      </c>
    </row>
    <row r="763" spans="1:6" hidden="1" x14ac:dyDescent="0.35">
      <c r="A763" t="s">
        <v>752</v>
      </c>
      <c r="B763" t="str">
        <f t="shared" si="60"/>
        <v xml:space="preserve">Produce regulatory reports (10843) </v>
      </c>
      <c r="C763" t="str">
        <f t="shared" si="58"/>
        <v>8.3.4.7</v>
      </c>
      <c r="D763" t="str">
        <f t="shared" si="56"/>
        <v>Produce regulatory reports</v>
      </c>
      <c r="E763" t="str">
        <f t="shared" si="57"/>
        <v>10843</v>
      </c>
      <c r="F763">
        <f t="shared" si="59"/>
        <v>4</v>
      </c>
    </row>
    <row r="764" spans="1:6" x14ac:dyDescent="0.35">
      <c r="A764" t="s">
        <v>753</v>
      </c>
      <c r="B764" t="str">
        <f t="shared" si="60"/>
        <v>Manage fixed asset project accounting (10731)</v>
      </c>
      <c r="C764" t="str">
        <f t="shared" si="58"/>
        <v>8.4</v>
      </c>
      <c r="D764" t="str">
        <f t="shared" ref="D764:D827" si="61">LEFT(B764,FIND("(",B764)-2)</f>
        <v>Manage fixed asset project accounting</v>
      </c>
      <c r="E764" t="str">
        <f t="shared" ref="E764:E827" si="62">MID(B764,FIND("(",B764)+1,5)</f>
        <v>10731</v>
      </c>
      <c r="F764">
        <f t="shared" si="59"/>
        <v>2</v>
      </c>
    </row>
    <row r="765" spans="1:6" hidden="1" x14ac:dyDescent="0.35">
      <c r="A765" t="s">
        <v>754</v>
      </c>
      <c r="B765" t="str">
        <f t="shared" si="60"/>
        <v>Perform capital planning and project approval (10751)</v>
      </c>
      <c r="C765" t="str">
        <f t="shared" si="58"/>
        <v>8.4.1</v>
      </c>
      <c r="D765" t="str">
        <f t="shared" si="61"/>
        <v>Perform capital planning and project approval</v>
      </c>
      <c r="E765" t="str">
        <f t="shared" si="62"/>
        <v>10751</v>
      </c>
      <c r="F765">
        <f t="shared" si="59"/>
        <v>3</v>
      </c>
    </row>
    <row r="766" spans="1:6" hidden="1" x14ac:dyDescent="0.35">
      <c r="A766" t="s">
        <v>755</v>
      </c>
      <c r="B766" t="str">
        <f t="shared" si="60"/>
        <v>Develop capital investment policies and procedures (10844)</v>
      </c>
      <c r="C766" t="str">
        <f t="shared" si="58"/>
        <v>8.4.1.1</v>
      </c>
      <c r="D766" t="str">
        <f t="shared" si="61"/>
        <v>Develop capital investment policies and procedures</v>
      </c>
      <c r="E766" t="str">
        <f t="shared" si="62"/>
        <v>10844</v>
      </c>
      <c r="F766">
        <f t="shared" si="59"/>
        <v>4</v>
      </c>
    </row>
    <row r="767" spans="1:6" hidden="1" x14ac:dyDescent="0.35">
      <c r="A767" t="s">
        <v>756</v>
      </c>
      <c r="B767" t="str">
        <f t="shared" si="60"/>
        <v>Develop and approve capital expenditure plans and budgets (10845)</v>
      </c>
      <c r="C767" t="str">
        <f t="shared" si="58"/>
        <v>8.4.1.2</v>
      </c>
      <c r="D767" t="str">
        <f t="shared" si="61"/>
        <v>Develop and approve capital expenditure plans and budgets</v>
      </c>
      <c r="E767" t="str">
        <f t="shared" si="62"/>
        <v>10845</v>
      </c>
      <c r="F767">
        <f t="shared" si="59"/>
        <v>4</v>
      </c>
    </row>
    <row r="768" spans="1:6" hidden="1" x14ac:dyDescent="0.35">
      <c r="A768" t="s">
        <v>757</v>
      </c>
      <c r="B768" t="str">
        <f t="shared" si="60"/>
        <v>Review and approve capital projects and fixed asset acquisitions (10846)</v>
      </c>
      <c r="C768" t="str">
        <f t="shared" si="58"/>
        <v>8.4.1.3</v>
      </c>
      <c r="D768" t="str">
        <f t="shared" si="61"/>
        <v>Review and approve capital projects and fixed asset acquisitions</v>
      </c>
      <c r="E768" t="str">
        <f t="shared" si="62"/>
        <v>10846</v>
      </c>
      <c r="F768">
        <f t="shared" si="59"/>
        <v>4</v>
      </c>
    </row>
    <row r="769" spans="1:6" hidden="1" x14ac:dyDescent="0.35">
      <c r="A769" t="s">
        <v>758</v>
      </c>
      <c r="B769" t="str">
        <f t="shared" si="60"/>
        <v>Conduct financial justification for project approval (10847)</v>
      </c>
      <c r="C769" t="str">
        <f t="shared" si="58"/>
        <v>8.4.1.4</v>
      </c>
      <c r="D769" t="str">
        <f t="shared" si="61"/>
        <v>Conduct financial justification for project approval</v>
      </c>
      <c r="E769" t="str">
        <f t="shared" si="62"/>
        <v>10847</v>
      </c>
      <c r="F769">
        <f t="shared" si="59"/>
        <v>4</v>
      </c>
    </row>
    <row r="770" spans="1:6" hidden="1" x14ac:dyDescent="0.35">
      <c r="A770" t="s">
        <v>759</v>
      </c>
      <c r="B770" t="str">
        <f t="shared" si="60"/>
        <v>Perform capital project accounting (10752)</v>
      </c>
      <c r="C770" t="str">
        <f t="shared" si="58"/>
        <v>8.4.2</v>
      </c>
      <c r="D770" t="str">
        <f t="shared" si="61"/>
        <v>Perform capital project accounting</v>
      </c>
      <c r="E770" t="str">
        <f t="shared" si="62"/>
        <v>10752</v>
      </c>
      <c r="F770">
        <f t="shared" si="59"/>
        <v>3</v>
      </c>
    </row>
    <row r="771" spans="1:6" hidden="1" x14ac:dyDescent="0.35">
      <c r="A771" t="s">
        <v>760</v>
      </c>
      <c r="B771" t="str">
        <f t="shared" si="60"/>
        <v>Create project account codes (10848)</v>
      </c>
      <c r="C771" t="str">
        <f t="shared" ref="C771:C834" si="63">LEFT(A771,FIND(" ",A771)-1)</f>
        <v>8.4.2.1</v>
      </c>
      <c r="D771" t="str">
        <f t="shared" si="61"/>
        <v>Create project account codes</v>
      </c>
      <c r="E771" t="str">
        <f t="shared" si="62"/>
        <v>10848</v>
      </c>
      <c r="F771">
        <f t="shared" ref="F771:F834" si="64">INT((LEN(C771)+1)/2)</f>
        <v>4</v>
      </c>
    </row>
    <row r="772" spans="1:6" hidden="1" x14ac:dyDescent="0.35">
      <c r="A772" t="s">
        <v>761</v>
      </c>
      <c r="B772" t="str">
        <f t="shared" si="60"/>
        <v>Record project-related transactions (10849)</v>
      </c>
      <c r="C772" t="str">
        <f t="shared" si="63"/>
        <v>8.4.2.2</v>
      </c>
      <c r="D772" t="str">
        <f t="shared" si="61"/>
        <v>Record project-related transactions</v>
      </c>
      <c r="E772" t="str">
        <f t="shared" si="62"/>
        <v>10849</v>
      </c>
      <c r="F772">
        <f t="shared" si="64"/>
        <v>4</v>
      </c>
    </row>
    <row r="773" spans="1:6" hidden="1" x14ac:dyDescent="0.35">
      <c r="A773" t="s">
        <v>762</v>
      </c>
      <c r="B773" t="str">
        <f t="shared" si="60"/>
        <v>Monitor and track capital projects and budget spending (10850)</v>
      </c>
      <c r="C773" t="str">
        <f t="shared" si="63"/>
        <v>8.4.2.3</v>
      </c>
      <c r="D773" t="str">
        <f t="shared" si="61"/>
        <v>Monitor and track capital projects and budget spending</v>
      </c>
      <c r="E773" t="str">
        <f t="shared" si="62"/>
        <v>10850</v>
      </c>
      <c r="F773">
        <f t="shared" si="64"/>
        <v>4</v>
      </c>
    </row>
    <row r="774" spans="1:6" hidden="1" x14ac:dyDescent="0.35">
      <c r="A774" t="s">
        <v>763</v>
      </c>
      <c r="B774" t="str">
        <f t="shared" si="60"/>
        <v>Close/Capitalize projects (10851)</v>
      </c>
      <c r="C774" t="str">
        <f t="shared" si="63"/>
        <v>8.4.2.4</v>
      </c>
      <c r="D774" t="str">
        <f t="shared" si="61"/>
        <v>Close/Capitalize projects</v>
      </c>
      <c r="E774" t="str">
        <f t="shared" si="62"/>
        <v>10851</v>
      </c>
      <c r="F774">
        <f t="shared" si="64"/>
        <v>4</v>
      </c>
    </row>
    <row r="775" spans="1:6" hidden="1" x14ac:dyDescent="0.35">
      <c r="A775" t="s">
        <v>764</v>
      </c>
      <c r="B775" t="str">
        <f t="shared" si="60"/>
        <v>Measure financial returns on completed capital projects (10852)</v>
      </c>
      <c r="C775" t="str">
        <f t="shared" si="63"/>
        <v>8.4.2.5</v>
      </c>
      <c r="D775" t="str">
        <f t="shared" si="61"/>
        <v>Measure financial returns on completed capital projects</v>
      </c>
      <c r="E775" t="str">
        <f t="shared" si="62"/>
        <v>10852</v>
      </c>
      <c r="F775">
        <f t="shared" si="64"/>
        <v>4</v>
      </c>
    </row>
    <row r="776" spans="1:6" x14ac:dyDescent="0.35">
      <c r="A776" t="s">
        <v>765</v>
      </c>
      <c r="B776" t="str">
        <f t="shared" si="60"/>
        <v>Process payroll (10732)</v>
      </c>
      <c r="C776" t="str">
        <f t="shared" si="63"/>
        <v>8.5</v>
      </c>
      <c r="D776" t="str">
        <f t="shared" si="61"/>
        <v>Process payroll</v>
      </c>
      <c r="E776" t="str">
        <f t="shared" si="62"/>
        <v>10732</v>
      </c>
      <c r="F776">
        <f t="shared" si="64"/>
        <v>2</v>
      </c>
    </row>
    <row r="777" spans="1:6" hidden="1" x14ac:dyDescent="0.35">
      <c r="A777" t="s">
        <v>766</v>
      </c>
      <c r="B777" t="str">
        <f t="shared" si="60"/>
        <v>Report time (10753)</v>
      </c>
      <c r="C777" t="str">
        <f t="shared" si="63"/>
        <v>8.5.1</v>
      </c>
      <c r="D777" t="str">
        <f t="shared" si="61"/>
        <v>Report time</v>
      </c>
      <c r="E777" t="str">
        <f t="shared" si="62"/>
        <v>10753</v>
      </c>
      <c r="F777">
        <f t="shared" si="64"/>
        <v>3</v>
      </c>
    </row>
    <row r="778" spans="1:6" hidden="1" x14ac:dyDescent="0.35">
      <c r="A778" t="s">
        <v>767</v>
      </c>
      <c r="B778" t="str">
        <f t="shared" si="60"/>
        <v>Establish policies and procedures (10853)</v>
      </c>
      <c r="C778" t="str">
        <f t="shared" si="63"/>
        <v>8.5.1.1</v>
      </c>
      <c r="D778" t="str">
        <f t="shared" si="61"/>
        <v>Establish policies and procedures</v>
      </c>
      <c r="E778" t="str">
        <f t="shared" si="62"/>
        <v>10853</v>
      </c>
      <c r="F778">
        <f t="shared" si="64"/>
        <v>4</v>
      </c>
    </row>
    <row r="779" spans="1:6" hidden="1" x14ac:dyDescent="0.35">
      <c r="A779" t="s">
        <v>768</v>
      </c>
      <c r="B779" t="str">
        <f t="shared" si="60"/>
        <v>Collect and record employee time worked  (10854)</v>
      </c>
      <c r="C779" t="str">
        <f t="shared" si="63"/>
        <v>8.5.1.2</v>
      </c>
      <c r="D779" t="str">
        <f t="shared" si="61"/>
        <v xml:space="preserve">Collect and record employee time worked </v>
      </c>
      <c r="E779" t="str">
        <f t="shared" si="62"/>
        <v>10854</v>
      </c>
      <c r="F779">
        <f t="shared" si="64"/>
        <v>4</v>
      </c>
    </row>
    <row r="780" spans="1:6" hidden="1" x14ac:dyDescent="0.35">
      <c r="A780" t="s">
        <v>769</v>
      </c>
      <c r="B780" t="str">
        <f t="shared" si="60"/>
        <v>Analyze and report paid and unpaid leave  (10855)</v>
      </c>
      <c r="C780" t="str">
        <f t="shared" si="63"/>
        <v>8.5.1.3</v>
      </c>
      <c r="D780" t="str">
        <f t="shared" si="61"/>
        <v xml:space="preserve">Analyze and report paid and unpaid leave </v>
      </c>
      <c r="E780" t="str">
        <f t="shared" si="62"/>
        <v>10855</v>
      </c>
      <c r="F780">
        <f t="shared" si="64"/>
        <v>4</v>
      </c>
    </row>
    <row r="781" spans="1:6" hidden="1" x14ac:dyDescent="0.35">
      <c r="A781" t="s">
        <v>770</v>
      </c>
      <c r="B781" t="str">
        <f t="shared" si="60"/>
        <v>Monitor regular, overtime, and other hours  (10856)</v>
      </c>
      <c r="C781" t="str">
        <f t="shared" si="63"/>
        <v>8.5.1.4</v>
      </c>
      <c r="D781" t="str">
        <f t="shared" si="61"/>
        <v xml:space="preserve">Monitor regular, overtime, and other hours </v>
      </c>
      <c r="E781" t="str">
        <f t="shared" si="62"/>
        <v>10856</v>
      </c>
      <c r="F781">
        <f t="shared" si="64"/>
        <v>4</v>
      </c>
    </row>
    <row r="782" spans="1:6" hidden="1" x14ac:dyDescent="0.35">
      <c r="A782" t="s">
        <v>771</v>
      </c>
      <c r="B782" t="str">
        <f t="shared" si="60"/>
        <v>Analyze and report employee utilization  (10857)</v>
      </c>
      <c r="C782" t="str">
        <f t="shared" si="63"/>
        <v>8.5.1.5</v>
      </c>
      <c r="D782" t="str">
        <f t="shared" si="61"/>
        <v xml:space="preserve">Analyze and report employee utilization </v>
      </c>
      <c r="E782" t="str">
        <f t="shared" si="62"/>
        <v>10857</v>
      </c>
      <c r="F782">
        <f t="shared" si="64"/>
        <v>4</v>
      </c>
    </row>
    <row r="783" spans="1:6" hidden="1" x14ac:dyDescent="0.35">
      <c r="A783" t="s">
        <v>772</v>
      </c>
      <c r="B783" t="str">
        <f t="shared" si="60"/>
        <v>Manage pay (10754)</v>
      </c>
      <c r="C783" t="str">
        <f t="shared" si="63"/>
        <v>8.5.2</v>
      </c>
      <c r="D783" t="str">
        <f t="shared" si="61"/>
        <v>Manage pay</v>
      </c>
      <c r="E783" t="str">
        <f t="shared" si="62"/>
        <v>10754</v>
      </c>
      <c r="F783">
        <f t="shared" si="64"/>
        <v>3</v>
      </c>
    </row>
    <row r="784" spans="1:6" hidden="1" x14ac:dyDescent="0.35">
      <c r="A784" t="s">
        <v>773</v>
      </c>
      <c r="B784" t="str">
        <f t="shared" si="60"/>
        <v>Enter employee time worked into payroll system (10858)</v>
      </c>
      <c r="C784" t="str">
        <f t="shared" si="63"/>
        <v>8.5.2.1</v>
      </c>
      <c r="D784" t="str">
        <f t="shared" si="61"/>
        <v>Enter employee time worked into payroll system</v>
      </c>
      <c r="E784" t="str">
        <f t="shared" si="62"/>
        <v>10858</v>
      </c>
      <c r="F784">
        <f t="shared" si="64"/>
        <v>4</v>
      </c>
    </row>
    <row r="785" spans="1:6" hidden="1" x14ac:dyDescent="0.35">
      <c r="A785" t="s">
        <v>774</v>
      </c>
      <c r="B785" t="str">
        <f t="shared" si="60"/>
        <v>Maintain and administer employee earnings information (10859)</v>
      </c>
      <c r="C785" t="str">
        <f t="shared" si="63"/>
        <v>8.5.2.2</v>
      </c>
      <c r="D785" t="str">
        <f t="shared" si="61"/>
        <v>Maintain and administer employee earnings information</v>
      </c>
      <c r="E785" t="str">
        <f t="shared" si="62"/>
        <v>10859</v>
      </c>
      <c r="F785">
        <f t="shared" si="64"/>
        <v>4</v>
      </c>
    </row>
    <row r="786" spans="1:6" hidden="1" x14ac:dyDescent="0.35">
      <c r="A786" t="s">
        <v>775</v>
      </c>
      <c r="B786" t="str">
        <f t="shared" si="60"/>
        <v>Maintain and administer applicable deductions (10860)</v>
      </c>
      <c r="C786" t="str">
        <f t="shared" si="63"/>
        <v>8.5.2.3</v>
      </c>
      <c r="D786" t="str">
        <f t="shared" si="61"/>
        <v>Maintain and administer applicable deductions</v>
      </c>
      <c r="E786" t="str">
        <f t="shared" si="62"/>
        <v>10860</v>
      </c>
      <c r="F786">
        <f t="shared" si="64"/>
        <v>4</v>
      </c>
    </row>
    <row r="787" spans="1:6" hidden="1" x14ac:dyDescent="0.35">
      <c r="A787" t="s">
        <v>776</v>
      </c>
      <c r="B787" t="str">
        <f t="shared" si="60"/>
        <v>Monitor changes in tax status of employees  (10861)</v>
      </c>
      <c r="C787" t="str">
        <f t="shared" si="63"/>
        <v>8.5.2.4</v>
      </c>
      <c r="D787" t="str">
        <f t="shared" si="61"/>
        <v xml:space="preserve">Monitor changes in tax status of employees </v>
      </c>
      <c r="E787" t="str">
        <f t="shared" si="62"/>
        <v>10861</v>
      </c>
      <c r="F787">
        <f t="shared" si="64"/>
        <v>4</v>
      </c>
    </row>
    <row r="788" spans="1:6" hidden="1" x14ac:dyDescent="0.35">
      <c r="A788" t="s">
        <v>777</v>
      </c>
      <c r="B788" t="str">
        <f t="shared" si="60"/>
        <v>Process and distribute payments (10862)</v>
      </c>
      <c r="C788" t="str">
        <f t="shared" si="63"/>
        <v>8.5.2.5</v>
      </c>
      <c r="D788" t="str">
        <f t="shared" si="61"/>
        <v>Process and distribute payments</v>
      </c>
      <c r="E788" t="str">
        <f t="shared" si="62"/>
        <v>10862</v>
      </c>
      <c r="F788">
        <f t="shared" si="64"/>
        <v>4</v>
      </c>
    </row>
    <row r="789" spans="1:6" hidden="1" x14ac:dyDescent="0.35">
      <c r="A789" t="s">
        <v>778</v>
      </c>
      <c r="B789" t="str">
        <f t="shared" si="60"/>
        <v>Process and distribute manual checks  (10863)</v>
      </c>
      <c r="C789" t="str">
        <f t="shared" si="63"/>
        <v>8.5.2.6</v>
      </c>
      <c r="D789" t="str">
        <f t="shared" si="61"/>
        <v xml:space="preserve">Process and distribute manual checks </v>
      </c>
      <c r="E789" t="str">
        <f t="shared" si="62"/>
        <v>10863</v>
      </c>
      <c r="F789">
        <f t="shared" si="64"/>
        <v>4</v>
      </c>
    </row>
    <row r="790" spans="1:6" hidden="1" x14ac:dyDescent="0.35">
      <c r="A790" t="s">
        <v>779</v>
      </c>
      <c r="B790" t="str">
        <f t="shared" si="60"/>
        <v>Process period end adjustments (10864)</v>
      </c>
      <c r="C790" t="str">
        <f t="shared" si="63"/>
        <v>8.5.2.7</v>
      </c>
      <c r="D790" t="str">
        <f t="shared" si="61"/>
        <v>Process period end adjustments</v>
      </c>
      <c r="E790" t="str">
        <f t="shared" si="62"/>
        <v>10864</v>
      </c>
      <c r="F790">
        <f t="shared" si="64"/>
        <v>4</v>
      </c>
    </row>
    <row r="791" spans="1:6" hidden="1" x14ac:dyDescent="0.35">
      <c r="A791" t="s">
        <v>780</v>
      </c>
      <c r="B791" t="str">
        <f t="shared" si="60"/>
        <v>Respond to employee payroll inquiries  (10865)</v>
      </c>
      <c r="C791" t="str">
        <f t="shared" si="63"/>
        <v>8.5.2.8</v>
      </c>
      <c r="D791" t="str">
        <f t="shared" si="61"/>
        <v xml:space="preserve">Respond to employee payroll inquiries </v>
      </c>
      <c r="E791" t="str">
        <f t="shared" si="62"/>
        <v>10865</v>
      </c>
      <c r="F791">
        <f t="shared" si="64"/>
        <v>4</v>
      </c>
    </row>
    <row r="792" spans="1:6" hidden="1" x14ac:dyDescent="0.35">
      <c r="A792" t="s">
        <v>781</v>
      </c>
      <c r="B792" t="str">
        <f t="shared" si="60"/>
        <v>Process payroll taxes (10755)</v>
      </c>
      <c r="C792" t="str">
        <f t="shared" si="63"/>
        <v>8.5.3</v>
      </c>
      <c r="D792" t="str">
        <f t="shared" si="61"/>
        <v>Process payroll taxes</v>
      </c>
      <c r="E792" t="str">
        <f t="shared" si="62"/>
        <v>10755</v>
      </c>
      <c r="F792">
        <f t="shared" si="64"/>
        <v>3</v>
      </c>
    </row>
    <row r="793" spans="1:6" hidden="1" x14ac:dyDescent="0.35">
      <c r="A793" t="s">
        <v>782</v>
      </c>
      <c r="B793" t="str">
        <f t="shared" si="60"/>
        <v>Calculate and pay applicable payroll taxes (10866)</v>
      </c>
      <c r="C793" t="str">
        <f t="shared" si="63"/>
        <v>8.5.3.1</v>
      </c>
      <c r="D793" t="str">
        <f t="shared" si="61"/>
        <v>Calculate and pay applicable payroll taxes</v>
      </c>
      <c r="E793" t="str">
        <f t="shared" si="62"/>
        <v>10866</v>
      </c>
      <c r="F793">
        <f t="shared" si="64"/>
        <v>4</v>
      </c>
    </row>
    <row r="794" spans="1:6" hidden="1" x14ac:dyDescent="0.35">
      <c r="A794" t="s">
        <v>783</v>
      </c>
      <c r="B794" t="str">
        <f t="shared" si="60"/>
        <v>Produce and distribute employee annual tax statements (10867)</v>
      </c>
      <c r="C794" t="str">
        <f t="shared" si="63"/>
        <v>8.5.3.2</v>
      </c>
      <c r="D794" t="str">
        <f t="shared" si="61"/>
        <v>Produce and distribute employee annual tax statements</v>
      </c>
      <c r="E794" t="str">
        <f t="shared" si="62"/>
        <v>10867</v>
      </c>
      <c r="F794">
        <f t="shared" si="64"/>
        <v>4</v>
      </c>
    </row>
    <row r="795" spans="1:6" hidden="1" x14ac:dyDescent="0.35">
      <c r="A795" t="s">
        <v>784</v>
      </c>
      <c r="B795" t="str">
        <f t="shared" si="60"/>
        <v>File regulatory payroll tax forms  (10868)</v>
      </c>
      <c r="C795" t="str">
        <f t="shared" si="63"/>
        <v>8.5.3.3</v>
      </c>
      <c r="D795" t="str">
        <f t="shared" si="61"/>
        <v xml:space="preserve">File regulatory payroll tax forms </v>
      </c>
      <c r="E795" t="str">
        <f t="shared" si="62"/>
        <v>10868</v>
      </c>
      <c r="F795">
        <f t="shared" si="64"/>
        <v>4</v>
      </c>
    </row>
    <row r="796" spans="1:6" x14ac:dyDescent="0.35">
      <c r="A796" t="s">
        <v>785</v>
      </c>
      <c r="B796" t="str">
        <f t="shared" si="60"/>
        <v>Process accounts payable and expense reimbursements (10733)</v>
      </c>
      <c r="C796" t="str">
        <f t="shared" si="63"/>
        <v>8.6</v>
      </c>
      <c r="D796" t="str">
        <f t="shared" si="61"/>
        <v>Process accounts payable and expense reimbursements</v>
      </c>
      <c r="E796" t="str">
        <f t="shared" si="62"/>
        <v>10733</v>
      </c>
      <c r="F796">
        <f t="shared" si="64"/>
        <v>2</v>
      </c>
    </row>
    <row r="797" spans="1:6" hidden="1" x14ac:dyDescent="0.35">
      <c r="A797" t="s">
        <v>786</v>
      </c>
      <c r="B797" t="str">
        <f t="shared" si="60"/>
        <v>Process accounts payable (AP) (10756)</v>
      </c>
      <c r="C797" t="str">
        <f t="shared" si="63"/>
        <v>8.6.1</v>
      </c>
      <c r="D797" t="str">
        <f t="shared" si="61"/>
        <v>Process accounts payable</v>
      </c>
      <c r="E797" t="str">
        <f t="shared" si="62"/>
        <v>AP) (</v>
      </c>
      <c r="F797">
        <f t="shared" si="64"/>
        <v>3</v>
      </c>
    </row>
    <row r="798" spans="1:6" hidden="1" x14ac:dyDescent="0.35">
      <c r="A798" t="s">
        <v>787</v>
      </c>
      <c r="B798" t="str">
        <f t="shared" si="60"/>
        <v>Verify AP pay file with PO vendor master file (10869)</v>
      </c>
      <c r="C798" t="str">
        <f t="shared" si="63"/>
        <v>8.6.1.1</v>
      </c>
      <c r="D798" t="str">
        <f t="shared" si="61"/>
        <v>Verify AP pay file with PO vendor master file</v>
      </c>
      <c r="E798" t="str">
        <f t="shared" si="62"/>
        <v>10869</v>
      </c>
      <c r="F798">
        <f t="shared" si="64"/>
        <v>4</v>
      </c>
    </row>
    <row r="799" spans="1:6" hidden="1" x14ac:dyDescent="0.35">
      <c r="A799" t="s">
        <v>788</v>
      </c>
      <c r="B799" t="str">
        <f t="shared" si="60"/>
        <v>Maintain/Manage electronic commerce  (10870)</v>
      </c>
      <c r="C799" t="str">
        <f t="shared" si="63"/>
        <v>8.6.1.2</v>
      </c>
      <c r="D799" t="str">
        <f t="shared" si="61"/>
        <v xml:space="preserve">Maintain/Manage electronic commerce </v>
      </c>
      <c r="E799" t="str">
        <f t="shared" si="62"/>
        <v>10870</v>
      </c>
      <c r="F799">
        <f t="shared" si="64"/>
        <v>4</v>
      </c>
    </row>
    <row r="800" spans="1:6" hidden="1" x14ac:dyDescent="0.35">
      <c r="A800" t="s">
        <v>789</v>
      </c>
      <c r="B800" t="str">
        <f t="shared" si="60"/>
        <v>Audit invoices and key data in AP system  (10871)</v>
      </c>
      <c r="C800" t="str">
        <f t="shared" si="63"/>
        <v>8.6.1.3</v>
      </c>
      <c r="D800" t="str">
        <f t="shared" si="61"/>
        <v xml:space="preserve">Audit invoices and key data in AP system </v>
      </c>
      <c r="E800" t="str">
        <f t="shared" si="62"/>
        <v>10871</v>
      </c>
      <c r="F800">
        <f t="shared" si="64"/>
        <v>4</v>
      </c>
    </row>
    <row r="801" spans="1:6" hidden="1" x14ac:dyDescent="0.35">
      <c r="A801" t="s">
        <v>790</v>
      </c>
      <c r="B801" t="str">
        <f t="shared" si="60"/>
        <v>Approve payments (10872)</v>
      </c>
      <c r="C801" t="str">
        <f t="shared" si="63"/>
        <v>8.6.1.4</v>
      </c>
      <c r="D801" t="str">
        <f t="shared" si="61"/>
        <v>Approve payments</v>
      </c>
      <c r="E801" t="str">
        <f t="shared" si="62"/>
        <v>10872</v>
      </c>
      <c r="F801">
        <f t="shared" si="64"/>
        <v>4</v>
      </c>
    </row>
    <row r="802" spans="1:6" hidden="1" x14ac:dyDescent="0.35">
      <c r="A802" t="s">
        <v>791</v>
      </c>
      <c r="B802" t="str">
        <f t="shared" si="60"/>
        <v>Process financial accruals and reversals  (10873)</v>
      </c>
      <c r="C802" t="str">
        <f t="shared" si="63"/>
        <v>8.6.1.5</v>
      </c>
      <c r="D802" t="str">
        <f t="shared" si="61"/>
        <v xml:space="preserve">Process financial accruals and reversals </v>
      </c>
      <c r="E802" t="str">
        <f t="shared" si="62"/>
        <v>10873</v>
      </c>
      <c r="F802">
        <f t="shared" si="64"/>
        <v>4</v>
      </c>
    </row>
    <row r="803" spans="1:6" hidden="1" x14ac:dyDescent="0.35">
      <c r="A803" t="s">
        <v>792</v>
      </c>
      <c r="B803" t="str">
        <f t="shared" si="60"/>
        <v>Process taxes (10874)</v>
      </c>
      <c r="C803" t="str">
        <f t="shared" si="63"/>
        <v>8.6.1.6</v>
      </c>
      <c r="D803" t="str">
        <f t="shared" si="61"/>
        <v>Process taxes</v>
      </c>
      <c r="E803" t="str">
        <f t="shared" si="62"/>
        <v>10874</v>
      </c>
      <c r="F803">
        <f t="shared" si="64"/>
        <v>4</v>
      </c>
    </row>
    <row r="804" spans="1:6" hidden="1" x14ac:dyDescent="0.35">
      <c r="A804" t="s">
        <v>793</v>
      </c>
      <c r="B804" t="str">
        <f t="shared" si="60"/>
        <v>Research/Resolve exceptions (10875)</v>
      </c>
      <c r="C804" t="str">
        <f t="shared" si="63"/>
        <v>8.6.1.7</v>
      </c>
      <c r="D804" t="str">
        <f t="shared" si="61"/>
        <v>Research/Resolve exceptions</v>
      </c>
      <c r="E804" t="str">
        <f t="shared" si="62"/>
        <v>10875</v>
      </c>
      <c r="F804">
        <f t="shared" si="64"/>
        <v>4</v>
      </c>
    </row>
    <row r="805" spans="1:6" hidden="1" x14ac:dyDescent="0.35">
      <c r="A805" t="s">
        <v>794</v>
      </c>
      <c r="B805" t="str">
        <f t="shared" si="60"/>
        <v>Process payments (10876)</v>
      </c>
      <c r="C805" t="str">
        <f t="shared" si="63"/>
        <v>8.6.1.8</v>
      </c>
      <c r="D805" t="str">
        <f t="shared" si="61"/>
        <v>Process payments</v>
      </c>
      <c r="E805" t="str">
        <f t="shared" si="62"/>
        <v>10876</v>
      </c>
      <c r="F805">
        <f t="shared" si="64"/>
        <v>4</v>
      </c>
    </row>
    <row r="806" spans="1:6" hidden="1" x14ac:dyDescent="0.35">
      <c r="A806" t="s">
        <v>795</v>
      </c>
      <c r="B806" t="str">
        <f t="shared" si="60"/>
        <v>Respond to AP inquiries (10877)</v>
      </c>
      <c r="C806" t="str">
        <f t="shared" si="63"/>
        <v>8.6.1.9</v>
      </c>
      <c r="D806" t="str">
        <f t="shared" si="61"/>
        <v>Respond to AP inquiries</v>
      </c>
      <c r="E806" t="str">
        <f t="shared" si="62"/>
        <v>10877</v>
      </c>
      <c r="F806">
        <f t="shared" si="64"/>
        <v>4</v>
      </c>
    </row>
    <row r="807" spans="1:6" hidden="1" x14ac:dyDescent="0.35">
      <c r="A807" t="s">
        <v>796</v>
      </c>
      <c r="B807" t="str">
        <f t="shared" si="60"/>
        <v>Retain records (10878)</v>
      </c>
      <c r="C807" t="str">
        <f t="shared" si="63"/>
        <v>8.6.1.10</v>
      </c>
      <c r="D807" t="str">
        <f t="shared" si="61"/>
        <v>Retain records</v>
      </c>
      <c r="E807" t="str">
        <f t="shared" si="62"/>
        <v>10878</v>
      </c>
      <c r="F807">
        <f t="shared" si="64"/>
        <v>4</v>
      </c>
    </row>
    <row r="808" spans="1:6" hidden="1" x14ac:dyDescent="0.35">
      <c r="A808" t="s">
        <v>797</v>
      </c>
      <c r="B808" t="str">
        <f t="shared" si="60"/>
        <v>Adjust accounting records (10879)</v>
      </c>
      <c r="C808" t="str">
        <f t="shared" si="63"/>
        <v>8.6.1.11</v>
      </c>
      <c r="D808" t="str">
        <f t="shared" si="61"/>
        <v>Adjust accounting records</v>
      </c>
      <c r="E808" t="str">
        <f t="shared" si="62"/>
        <v>10879</v>
      </c>
      <c r="F808">
        <f t="shared" si="64"/>
        <v>4</v>
      </c>
    </row>
    <row r="809" spans="1:6" hidden="1" x14ac:dyDescent="0.35">
      <c r="A809" t="s">
        <v>798</v>
      </c>
      <c r="B809" t="str">
        <f t="shared" si="60"/>
        <v>Process expense reimbursements (10757)</v>
      </c>
      <c r="C809" t="str">
        <f t="shared" si="63"/>
        <v>8.6.2</v>
      </c>
      <c r="D809" t="str">
        <f t="shared" si="61"/>
        <v>Process expense reimbursements</v>
      </c>
      <c r="E809" t="str">
        <f t="shared" si="62"/>
        <v>10757</v>
      </c>
      <c r="F809">
        <f t="shared" si="64"/>
        <v>3</v>
      </c>
    </row>
    <row r="810" spans="1:6" hidden="1" x14ac:dyDescent="0.35">
      <c r="A810" t="s">
        <v>799</v>
      </c>
      <c r="B810" t="str">
        <f t="shared" ref="B810:B873" si="65">RIGHT(A810,LEN(A810)-FIND(" ",A810))</f>
        <v>Establish and communicate expense reimbursement policies and approval limits  (10880)</v>
      </c>
      <c r="C810" t="str">
        <f t="shared" si="63"/>
        <v>8.6.2.1</v>
      </c>
      <c r="D810" t="str">
        <f t="shared" si="61"/>
        <v xml:space="preserve">Establish and communicate expense reimbursement policies and approval limits </v>
      </c>
      <c r="E810" t="str">
        <f t="shared" si="62"/>
        <v>10880</v>
      </c>
      <c r="F810">
        <f t="shared" si="64"/>
        <v>4</v>
      </c>
    </row>
    <row r="811" spans="1:6" hidden="1" x14ac:dyDescent="0.35">
      <c r="A811" t="s">
        <v>800</v>
      </c>
      <c r="B811" t="str">
        <f t="shared" si="65"/>
        <v>Capture and report relevant tax data (10881)</v>
      </c>
      <c r="C811" t="str">
        <f t="shared" si="63"/>
        <v>8.6.2.2</v>
      </c>
      <c r="D811" t="str">
        <f t="shared" si="61"/>
        <v>Capture and report relevant tax data</v>
      </c>
      <c r="E811" t="str">
        <f t="shared" si="62"/>
        <v>10881</v>
      </c>
      <c r="F811">
        <f t="shared" si="64"/>
        <v>4</v>
      </c>
    </row>
    <row r="812" spans="1:6" hidden="1" x14ac:dyDescent="0.35">
      <c r="A812" t="s">
        <v>801</v>
      </c>
      <c r="B812" t="str">
        <f t="shared" si="65"/>
        <v>Approve reimbursements and advances  (10882)</v>
      </c>
      <c r="C812" t="str">
        <f t="shared" si="63"/>
        <v>8.6.2.3</v>
      </c>
      <c r="D812" t="str">
        <f t="shared" si="61"/>
        <v xml:space="preserve">Approve reimbursements and advances </v>
      </c>
      <c r="E812" t="str">
        <f t="shared" si="62"/>
        <v>10882</v>
      </c>
      <c r="F812">
        <f t="shared" si="64"/>
        <v>4</v>
      </c>
    </row>
    <row r="813" spans="1:6" hidden="1" x14ac:dyDescent="0.35">
      <c r="A813" t="s">
        <v>802</v>
      </c>
      <c r="B813" t="str">
        <f t="shared" si="65"/>
        <v>Process reimbursements and advances  (10883)</v>
      </c>
      <c r="C813" t="str">
        <f t="shared" si="63"/>
        <v>8.6.2.4</v>
      </c>
      <c r="D813" t="str">
        <f t="shared" si="61"/>
        <v xml:space="preserve">Process reimbursements and advances </v>
      </c>
      <c r="E813" t="str">
        <f t="shared" si="62"/>
        <v>10883</v>
      </c>
      <c r="F813">
        <f t="shared" si="64"/>
        <v>4</v>
      </c>
    </row>
    <row r="814" spans="1:6" hidden="1" x14ac:dyDescent="0.35">
      <c r="A814" t="s">
        <v>803</v>
      </c>
      <c r="B814" t="str">
        <f t="shared" si="65"/>
        <v>Manage personal accounts (10884)</v>
      </c>
      <c r="C814" t="str">
        <f t="shared" si="63"/>
        <v>8.6.2.5</v>
      </c>
      <c r="D814" t="str">
        <f t="shared" si="61"/>
        <v>Manage personal accounts</v>
      </c>
      <c r="E814" t="str">
        <f t="shared" si="62"/>
        <v>10884</v>
      </c>
      <c r="F814">
        <f t="shared" si="64"/>
        <v>4</v>
      </c>
    </row>
    <row r="815" spans="1:6" x14ac:dyDescent="0.35">
      <c r="A815" t="s">
        <v>804</v>
      </c>
      <c r="B815" t="str">
        <f t="shared" si="65"/>
        <v>Manage treasury operations (10734)</v>
      </c>
      <c r="C815" t="str">
        <f t="shared" si="63"/>
        <v>8.7</v>
      </c>
      <c r="D815" t="str">
        <f t="shared" si="61"/>
        <v>Manage treasury operations</v>
      </c>
      <c r="E815" t="str">
        <f t="shared" si="62"/>
        <v>10734</v>
      </c>
      <c r="F815">
        <f t="shared" si="64"/>
        <v>2</v>
      </c>
    </row>
    <row r="816" spans="1:6" hidden="1" x14ac:dyDescent="0.35">
      <c r="A816" t="s">
        <v>805</v>
      </c>
      <c r="B816" t="str">
        <f t="shared" si="65"/>
        <v>Manage treasury policies and procedures (10758)</v>
      </c>
      <c r="C816" t="str">
        <f t="shared" si="63"/>
        <v>8.7.1</v>
      </c>
      <c r="D816" t="str">
        <f t="shared" si="61"/>
        <v>Manage treasury policies and procedures</v>
      </c>
      <c r="E816" t="str">
        <f t="shared" si="62"/>
        <v>10758</v>
      </c>
      <c r="F816">
        <f t="shared" si="64"/>
        <v>3</v>
      </c>
    </row>
    <row r="817" spans="1:6" hidden="1" x14ac:dyDescent="0.35">
      <c r="A817" t="s">
        <v>806</v>
      </c>
      <c r="B817" t="str">
        <f t="shared" si="65"/>
        <v>Establish scope and governance of treasury operations (10885)</v>
      </c>
      <c r="C817" t="str">
        <f t="shared" si="63"/>
        <v>8.7.1.1</v>
      </c>
      <c r="D817" t="str">
        <f t="shared" si="61"/>
        <v>Establish scope and governance of treasury operations</v>
      </c>
      <c r="E817" t="str">
        <f t="shared" si="62"/>
        <v>10885</v>
      </c>
      <c r="F817">
        <f t="shared" si="64"/>
        <v>4</v>
      </c>
    </row>
    <row r="818" spans="1:6" hidden="1" x14ac:dyDescent="0.35">
      <c r="A818" t="s">
        <v>807</v>
      </c>
      <c r="B818" t="str">
        <f t="shared" si="65"/>
        <v>Establish and publish treasury policies  (10886)</v>
      </c>
      <c r="C818" t="str">
        <f t="shared" si="63"/>
        <v>8.7.1.2</v>
      </c>
      <c r="D818" t="str">
        <f t="shared" si="61"/>
        <v xml:space="preserve">Establish and publish treasury policies </v>
      </c>
      <c r="E818" t="str">
        <f t="shared" si="62"/>
        <v>10886</v>
      </c>
      <c r="F818">
        <f t="shared" si="64"/>
        <v>4</v>
      </c>
    </row>
    <row r="819" spans="1:6" hidden="1" x14ac:dyDescent="0.35">
      <c r="A819" t="s">
        <v>808</v>
      </c>
      <c r="B819" t="str">
        <f t="shared" si="65"/>
        <v>Develop treasury procedures (10887)</v>
      </c>
      <c r="C819" t="str">
        <f t="shared" si="63"/>
        <v>8.7.1.3</v>
      </c>
      <c r="D819" t="str">
        <f t="shared" si="61"/>
        <v>Develop treasury procedures</v>
      </c>
      <c r="E819" t="str">
        <f t="shared" si="62"/>
        <v>10887</v>
      </c>
      <c r="F819">
        <f t="shared" si="64"/>
        <v>4</v>
      </c>
    </row>
    <row r="820" spans="1:6" hidden="1" x14ac:dyDescent="0.35">
      <c r="A820" t="s">
        <v>809</v>
      </c>
      <c r="B820" t="str">
        <f t="shared" si="65"/>
        <v>Monitor treasury procedures (10888)</v>
      </c>
      <c r="C820" t="str">
        <f t="shared" si="63"/>
        <v>8.7.1.4</v>
      </c>
      <c r="D820" t="str">
        <f t="shared" si="61"/>
        <v>Monitor treasury procedures</v>
      </c>
      <c r="E820" t="str">
        <f t="shared" si="62"/>
        <v>10888</v>
      </c>
      <c r="F820">
        <f t="shared" si="64"/>
        <v>4</v>
      </c>
    </row>
    <row r="821" spans="1:6" hidden="1" x14ac:dyDescent="0.35">
      <c r="A821" t="s">
        <v>810</v>
      </c>
      <c r="B821" t="str">
        <f t="shared" si="65"/>
        <v>Audit treasury procedures (10889)</v>
      </c>
      <c r="C821" t="str">
        <f t="shared" si="63"/>
        <v>8.7.1.5</v>
      </c>
      <c r="D821" t="str">
        <f t="shared" si="61"/>
        <v>Audit treasury procedures</v>
      </c>
      <c r="E821" t="str">
        <f t="shared" si="62"/>
        <v>10889</v>
      </c>
      <c r="F821">
        <f t="shared" si="64"/>
        <v>4</v>
      </c>
    </row>
    <row r="822" spans="1:6" hidden="1" x14ac:dyDescent="0.35">
      <c r="A822" t="s">
        <v>811</v>
      </c>
      <c r="B822" t="str">
        <f t="shared" si="65"/>
        <v>Revise treasury procedures (10890)</v>
      </c>
      <c r="C822" t="str">
        <f t="shared" si="63"/>
        <v>8.7.1.6</v>
      </c>
      <c r="D822" t="str">
        <f t="shared" si="61"/>
        <v>Revise treasury procedures</v>
      </c>
      <c r="E822" t="str">
        <f t="shared" si="62"/>
        <v>10890</v>
      </c>
      <c r="F822">
        <f t="shared" si="64"/>
        <v>4</v>
      </c>
    </row>
    <row r="823" spans="1:6" hidden="1" x14ac:dyDescent="0.35">
      <c r="A823" t="s">
        <v>812</v>
      </c>
      <c r="B823" t="str">
        <f t="shared" si="65"/>
        <v>Develop and confirm internal controls for treasury (10891)</v>
      </c>
      <c r="C823" t="str">
        <f t="shared" si="63"/>
        <v>8.7.1.7</v>
      </c>
      <c r="D823" t="str">
        <f t="shared" si="61"/>
        <v>Develop and confirm internal controls for treasury</v>
      </c>
      <c r="E823" t="str">
        <f t="shared" si="62"/>
        <v>10891</v>
      </c>
      <c r="F823">
        <f t="shared" si="64"/>
        <v>4</v>
      </c>
    </row>
    <row r="824" spans="1:6" hidden="1" x14ac:dyDescent="0.35">
      <c r="A824" t="s">
        <v>813</v>
      </c>
      <c r="B824" t="str">
        <f t="shared" si="65"/>
        <v>Define system security requirements (10892)</v>
      </c>
      <c r="C824" t="str">
        <f t="shared" si="63"/>
        <v>8.7.1.8</v>
      </c>
      <c r="D824" t="str">
        <f t="shared" si="61"/>
        <v>Define system security requirements</v>
      </c>
      <c r="E824" t="str">
        <f t="shared" si="62"/>
        <v>10892</v>
      </c>
      <c r="F824">
        <f t="shared" si="64"/>
        <v>4</v>
      </c>
    </row>
    <row r="825" spans="1:6" hidden="1" x14ac:dyDescent="0.35">
      <c r="A825" t="s">
        <v>814</v>
      </c>
      <c r="B825" t="str">
        <f t="shared" si="65"/>
        <v>Manage cash (10759)</v>
      </c>
      <c r="C825" t="str">
        <f t="shared" si="63"/>
        <v>8.7.2</v>
      </c>
      <c r="D825" t="str">
        <f t="shared" si="61"/>
        <v>Manage cash</v>
      </c>
      <c r="E825" t="str">
        <f t="shared" si="62"/>
        <v>10759</v>
      </c>
      <c r="F825">
        <f t="shared" si="64"/>
        <v>3</v>
      </c>
    </row>
    <row r="826" spans="1:6" hidden="1" x14ac:dyDescent="0.35">
      <c r="A826" t="s">
        <v>815</v>
      </c>
      <c r="B826" t="str">
        <f t="shared" si="65"/>
        <v>Manage and reconcile cash positions  (10893)</v>
      </c>
      <c r="C826" t="str">
        <f t="shared" si="63"/>
        <v>8.7.2.1</v>
      </c>
      <c r="D826" t="str">
        <f t="shared" si="61"/>
        <v xml:space="preserve">Manage and reconcile cash positions </v>
      </c>
      <c r="E826" t="str">
        <f t="shared" si="62"/>
        <v>10893</v>
      </c>
      <c r="F826">
        <f t="shared" si="64"/>
        <v>4</v>
      </c>
    </row>
    <row r="827" spans="1:6" hidden="1" x14ac:dyDescent="0.35">
      <c r="A827" t="s">
        <v>816</v>
      </c>
      <c r="B827" t="str">
        <f t="shared" si="65"/>
        <v>Manage cash equivalents (10894)</v>
      </c>
      <c r="C827" t="str">
        <f t="shared" si="63"/>
        <v>8.7.2.2</v>
      </c>
      <c r="D827" t="str">
        <f t="shared" si="61"/>
        <v>Manage cash equivalents</v>
      </c>
      <c r="E827" t="str">
        <f t="shared" si="62"/>
        <v>10894</v>
      </c>
      <c r="F827">
        <f t="shared" si="64"/>
        <v>4</v>
      </c>
    </row>
    <row r="828" spans="1:6" hidden="1" x14ac:dyDescent="0.35">
      <c r="A828" t="s">
        <v>817</v>
      </c>
      <c r="B828" t="str">
        <f t="shared" si="65"/>
        <v>Process and oversee electronic fund transfers (EFTs) (10895)</v>
      </c>
      <c r="C828" t="str">
        <f t="shared" si="63"/>
        <v>8.7.2.3</v>
      </c>
      <c r="D828" t="str">
        <f t="shared" ref="D828:D891" si="66">LEFT(B828,FIND("(",B828)-2)</f>
        <v>Process and oversee electronic fund transfers</v>
      </c>
      <c r="E828" t="str">
        <f t="shared" ref="E828:E891" si="67">MID(B828,FIND("(",B828)+1,5)</f>
        <v>EFTs)</v>
      </c>
      <c r="F828">
        <f t="shared" si="64"/>
        <v>4</v>
      </c>
    </row>
    <row r="829" spans="1:6" hidden="1" x14ac:dyDescent="0.35">
      <c r="A829" t="s">
        <v>818</v>
      </c>
      <c r="B829" t="str">
        <f t="shared" si="65"/>
        <v>Develop cash flow forecasts (10896)</v>
      </c>
      <c r="C829" t="str">
        <f t="shared" si="63"/>
        <v>8.7.2.4</v>
      </c>
      <c r="D829" t="str">
        <f t="shared" si="66"/>
        <v>Develop cash flow forecasts</v>
      </c>
      <c r="E829" t="str">
        <f t="shared" si="67"/>
        <v>10896</v>
      </c>
      <c r="F829">
        <f t="shared" si="64"/>
        <v>4</v>
      </c>
    </row>
    <row r="830" spans="1:6" hidden="1" x14ac:dyDescent="0.35">
      <c r="A830" t="s">
        <v>819</v>
      </c>
      <c r="B830" t="str">
        <f t="shared" si="65"/>
        <v>Manage cash flows (10897)</v>
      </c>
      <c r="C830" t="str">
        <f t="shared" si="63"/>
        <v>8.7.2.5</v>
      </c>
      <c r="D830" t="str">
        <f t="shared" si="66"/>
        <v>Manage cash flows</v>
      </c>
      <c r="E830" t="str">
        <f t="shared" si="67"/>
        <v>10897</v>
      </c>
      <c r="F830">
        <f t="shared" si="64"/>
        <v>4</v>
      </c>
    </row>
    <row r="831" spans="1:6" hidden="1" x14ac:dyDescent="0.35">
      <c r="A831" t="s">
        <v>820</v>
      </c>
      <c r="B831" t="str">
        <f t="shared" si="65"/>
        <v>Produce cash management accounting transactions and reports (10898)</v>
      </c>
      <c r="C831" t="str">
        <f t="shared" si="63"/>
        <v>8.7.2.6</v>
      </c>
      <c r="D831" t="str">
        <f t="shared" si="66"/>
        <v>Produce cash management accounting transactions and reports</v>
      </c>
      <c r="E831" t="str">
        <f t="shared" si="67"/>
        <v>10898</v>
      </c>
      <c r="F831">
        <f t="shared" si="64"/>
        <v>4</v>
      </c>
    </row>
    <row r="832" spans="1:6" hidden="1" x14ac:dyDescent="0.35">
      <c r="A832" t="s">
        <v>821</v>
      </c>
      <c r="B832" t="str">
        <f t="shared" si="65"/>
        <v>Manage and oversee banking relationships (10899)</v>
      </c>
      <c r="C832" t="str">
        <f t="shared" si="63"/>
        <v>8.7.2.7</v>
      </c>
      <c r="D832" t="str">
        <f t="shared" si="66"/>
        <v>Manage and oversee banking relationships</v>
      </c>
      <c r="E832" t="str">
        <f t="shared" si="67"/>
        <v>10899</v>
      </c>
      <c r="F832">
        <f t="shared" si="64"/>
        <v>4</v>
      </c>
    </row>
    <row r="833" spans="1:6" hidden="1" x14ac:dyDescent="0.35">
      <c r="A833" t="s">
        <v>822</v>
      </c>
      <c r="B833" t="str">
        <f t="shared" si="65"/>
        <v>Analyze, negotiate, resolve, and confirm bank fees (10900)</v>
      </c>
      <c r="C833" t="str">
        <f t="shared" si="63"/>
        <v>8.7.2.8</v>
      </c>
      <c r="D833" t="str">
        <f t="shared" si="66"/>
        <v>Analyze, negotiate, resolve, and confirm bank fees</v>
      </c>
      <c r="E833" t="str">
        <f t="shared" si="67"/>
        <v>10900</v>
      </c>
      <c r="F833">
        <f t="shared" si="64"/>
        <v>4</v>
      </c>
    </row>
    <row r="834" spans="1:6" hidden="1" x14ac:dyDescent="0.35">
      <c r="A834" t="s">
        <v>823</v>
      </c>
      <c r="B834" t="str">
        <f t="shared" si="65"/>
        <v>Manage in-house bank accounts (10760)</v>
      </c>
      <c r="C834" t="str">
        <f t="shared" si="63"/>
        <v>8.7.3</v>
      </c>
      <c r="D834" t="str">
        <f t="shared" si="66"/>
        <v>Manage in-house bank accounts</v>
      </c>
      <c r="E834" t="str">
        <f t="shared" si="67"/>
        <v>10760</v>
      </c>
      <c r="F834">
        <f t="shared" si="64"/>
        <v>3</v>
      </c>
    </row>
    <row r="835" spans="1:6" hidden="1" x14ac:dyDescent="0.35">
      <c r="A835" t="s">
        <v>824</v>
      </c>
      <c r="B835" t="str">
        <f t="shared" si="65"/>
        <v>Manage in-house bank accounts for subsidiaries (10901)</v>
      </c>
      <c r="C835" t="str">
        <f t="shared" ref="C835:C898" si="68">LEFT(A835,FIND(" ",A835)-1)</f>
        <v>8.7.3.1</v>
      </c>
      <c r="D835" t="str">
        <f t="shared" si="66"/>
        <v>Manage in-house bank accounts for subsidiaries</v>
      </c>
      <c r="E835" t="str">
        <f t="shared" si="67"/>
        <v>10901</v>
      </c>
      <c r="F835">
        <f t="shared" ref="F835:F898" si="69">INT((LEN(C835)+1)/2)</f>
        <v>4</v>
      </c>
    </row>
    <row r="836" spans="1:6" hidden="1" x14ac:dyDescent="0.35">
      <c r="A836" t="s">
        <v>825</v>
      </c>
      <c r="B836" t="str">
        <f t="shared" si="65"/>
        <v>Manage and facilitate inter-company borrowing transactions (10902)</v>
      </c>
      <c r="C836" t="str">
        <f t="shared" si="68"/>
        <v>8.7.3.2</v>
      </c>
      <c r="D836" t="str">
        <f t="shared" si="66"/>
        <v>Manage and facilitate inter-company borrowing transactions</v>
      </c>
      <c r="E836" t="str">
        <f t="shared" si="67"/>
        <v>10902</v>
      </c>
      <c r="F836">
        <f t="shared" si="69"/>
        <v>4</v>
      </c>
    </row>
    <row r="837" spans="1:6" hidden="1" x14ac:dyDescent="0.35">
      <c r="A837" t="s">
        <v>826</v>
      </c>
      <c r="B837" t="str">
        <f t="shared" si="65"/>
        <v>Manage centralized outgoing payments on behalf of subsidiaries (10903)</v>
      </c>
      <c r="C837" t="str">
        <f t="shared" si="68"/>
        <v>8.7.3.3</v>
      </c>
      <c r="D837" t="str">
        <f t="shared" si="66"/>
        <v>Manage centralized outgoing payments on behalf of subsidiaries</v>
      </c>
      <c r="E837" t="str">
        <f t="shared" si="67"/>
        <v>10903</v>
      </c>
      <c r="F837">
        <f t="shared" si="69"/>
        <v>4</v>
      </c>
    </row>
    <row r="838" spans="1:6" hidden="1" x14ac:dyDescent="0.35">
      <c r="A838" t="s">
        <v>827</v>
      </c>
      <c r="B838" t="str">
        <f t="shared" si="65"/>
        <v>Manage central incoming payments on behalf of subsidiaries (10904)</v>
      </c>
      <c r="C838" t="str">
        <f t="shared" si="68"/>
        <v>8.7.3.4</v>
      </c>
      <c r="D838" t="str">
        <f t="shared" si="66"/>
        <v>Manage central incoming payments on behalf of subsidiaries</v>
      </c>
      <c r="E838" t="str">
        <f t="shared" si="67"/>
        <v>10904</v>
      </c>
      <c r="F838">
        <f t="shared" si="69"/>
        <v>4</v>
      </c>
    </row>
    <row r="839" spans="1:6" hidden="1" x14ac:dyDescent="0.35">
      <c r="A839" t="s">
        <v>828</v>
      </c>
      <c r="B839" t="str">
        <f t="shared" si="65"/>
        <v>Manage internal payments and netting transactions (10905)</v>
      </c>
      <c r="C839" t="str">
        <f t="shared" si="68"/>
        <v>8.7.3.5</v>
      </c>
      <c r="D839" t="str">
        <f t="shared" si="66"/>
        <v>Manage internal payments and netting transactions</v>
      </c>
      <c r="E839" t="str">
        <f t="shared" si="67"/>
        <v>10905</v>
      </c>
      <c r="F839">
        <f t="shared" si="69"/>
        <v>4</v>
      </c>
    </row>
    <row r="840" spans="1:6" hidden="1" x14ac:dyDescent="0.35">
      <c r="A840" t="s">
        <v>829</v>
      </c>
      <c r="B840" t="str">
        <f t="shared" si="65"/>
        <v>Calculate interest and fees for in-house bank accounts (10906)</v>
      </c>
      <c r="C840" t="str">
        <f t="shared" si="68"/>
        <v>8.7.3.6</v>
      </c>
      <c r="D840" t="str">
        <f t="shared" si="66"/>
        <v>Calculate interest and fees for in-house bank accounts</v>
      </c>
      <c r="E840" t="str">
        <f t="shared" si="67"/>
        <v>10906</v>
      </c>
      <c r="F840">
        <f t="shared" si="69"/>
        <v>4</v>
      </c>
    </row>
    <row r="841" spans="1:6" hidden="1" x14ac:dyDescent="0.35">
      <c r="A841" t="s">
        <v>830</v>
      </c>
      <c r="B841" t="str">
        <f t="shared" si="65"/>
        <v>Provide account statements for in-house bank accounts (10907)</v>
      </c>
      <c r="C841" t="str">
        <f t="shared" si="68"/>
        <v>8.7.3.7</v>
      </c>
      <c r="D841" t="str">
        <f t="shared" si="66"/>
        <v>Provide account statements for in-house bank accounts</v>
      </c>
      <c r="E841" t="str">
        <f t="shared" si="67"/>
        <v>10907</v>
      </c>
      <c r="F841">
        <f t="shared" si="69"/>
        <v>4</v>
      </c>
    </row>
    <row r="842" spans="1:6" hidden="1" x14ac:dyDescent="0.35">
      <c r="A842" t="s">
        <v>831</v>
      </c>
      <c r="B842" t="str">
        <f t="shared" si="65"/>
        <v>Manage debt and investment (10761)</v>
      </c>
      <c r="C842" t="str">
        <f t="shared" si="68"/>
        <v>8.7.4</v>
      </c>
      <c r="D842" t="str">
        <f t="shared" si="66"/>
        <v>Manage debt and investment</v>
      </c>
      <c r="E842" t="str">
        <f t="shared" si="67"/>
        <v>10761</v>
      </c>
      <c r="F842">
        <f t="shared" si="69"/>
        <v>3</v>
      </c>
    </row>
    <row r="843" spans="1:6" hidden="1" x14ac:dyDescent="0.35">
      <c r="A843" t="s">
        <v>832</v>
      </c>
      <c r="B843" t="str">
        <f t="shared" si="65"/>
        <v>Manage financial intermediary relationships (10908)</v>
      </c>
      <c r="C843" t="str">
        <f t="shared" si="68"/>
        <v>8.7.4.1</v>
      </c>
      <c r="D843" t="str">
        <f t="shared" si="66"/>
        <v>Manage financial intermediary relationships</v>
      </c>
      <c r="E843" t="str">
        <f t="shared" si="67"/>
        <v>10908</v>
      </c>
      <c r="F843">
        <f t="shared" si="69"/>
        <v>4</v>
      </c>
    </row>
    <row r="844" spans="1:6" hidden="1" x14ac:dyDescent="0.35">
      <c r="A844" t="s">
        <v>833</v>
      </c>
      <c r="B844" t="str">
        <f t="shared" si="65"/>
        <v>Manage liquidity (10909)</v>
      </c>
      <c r="C844" t="str">
        <f t="shared" si="68"/>
        <v>8.7.4.2</v>
      </c>
      <c r="D844" t="str">
        <f t="shared" si="66"/>
        <v>Manage liquidity</v>
      </c>
      <c r="E844" t="str">
        <f t="shared" si="67"/>
        <v>10909</v>
      </c>
      <c r="F844">
        <f t="shared" si="69"/>
        <v>4</v>
      </c>
    </row>
    <row r="845" spans="1:6" hidden="1" x14ac:dyDescent="0.35">
      <c r="A845" t="s">
        <v>834</v>
      </c>
      <c r="B845" t="str">
        <f t="shared" si="65"/>
        <v>Manage issuer exposure (10910)</v>
      </c>
      <c r="C845" t="str">
        <f t="shared" si="68"/>
        <v>8.7.4.3</v>
      </c>
      <c r="D845" t="str">
        <f t="shared" si="66"/>
        <v>Manage issuer exposure</v>
      </c>
      <c r="E845" t="str">
        <f t="shared" si="67"/>
        <v>10910</v>
      </c>
      <c r="F845">
        <f t="shared" si="69"/>
        <v>4</v>
      </c>
    </row>
    <row r="846" spans="1:6" hidden="1" x14ac:dyDescent="0.35">
      <c r="A846" t="s">
        <v>835</v>
      </c>
      <c r="B846" t="str">
        <f t="shared" si="65"/>
        <v>Process and oversee debt and investment transactions (10911)</v>
      </c>
      <c r="C846" t="str">
        <f t="shared" si="68"/>
        <v>8.7.4.4</v>
      </c>
      <c r="D846" t="str">
        <f t="shared" si="66"/>
        <v>Process and oversee debt and investment transactions</v>
      </c>
      <c r="E846" t="str">
        <f t="shared" si="67"/>
        <v>10911</v>
      </c>
      <c r="F846">
        <f t="shared" si="69"/>
        <v>4</v>
      </c>
    </row>
    <row r="847" spans="1:6" hidden="1" x14ac:dyDescent="0.35">
      <c r="A847" t="s">
        <v>836</v>
      </c>
      <c r="B847" t="str">
        <f t="shared" si="65"/>
        <v>Process and oversee foreign currency transactions (10912)</v>
      </c>
      <c r="C847" t="str">
        <f t="shared" si="68"/>
        <v>8.7.4.5</v>
      </c>
      <c r="D847" t="str">
        <f t="shared" si="66"/>
        <v>Process and oversee foreign currency transactions</v>
      </c>
      <c r="E847" t="str">
        <f t="shared" si="67"/>
        <v>10912</v>
      </c>
      <c r="F847">
        <f t="shared" si="69"/>
        <v>4</v>
      </c>
    </row>
    <row r="848" spans="1:6" hidden="1" x14ac:dyDescent="0.35">
      <c r="A848" t="s">
        <v>837</v>
      </c>
      <c r="B848" t="str">
        <f t="shared" si="65"/>
        <v>Produce debt and investment accounting transaction reports (10913)</v>
      </c>
      <c r="C848" t="str">
        <f t="shared" si="68"/>
        <v>8.7.4.6</v>
      </c>
      <c r="D848" t="str">
        <f t="shared" si="66"/>
        <v>Produce debt and investment accounting transaction reports</v>
      </c>
      <c r="E848" t="str">
        <f t="shared" si="67"/>
        <v>10913</v>
      </c>
      <c r="F848">
        <f t="shared" si="69"/>
        <v>4</v>
      </c>
    </row>
    <row r="849" spans="1:6" hidden="1" x14ac:dyDescent="0.35">
      <c r="A849" t="s">
        <v>838</v>
      </c>
      <c r="B849" t="str">
        <f t="shared" si="65"/>
        <v>Process and oversee interest rate transactions (14210)</v>
      </c>
      <c r="C849" t="str">
        <f t="shared" si="68"/>
        <v>8.7.4.7</v>
      </c>
      <c r="D849" t="str">
        <f t="shared" si="66"/>
        <v>Process and oversee interest rate transactions</v>
      </c>
      <c r="E849" t="str">
        <f t="shared" si="67"/>
        <v>14210</v>
      </c>
      <c r="F849">
        <f t="shared" si="69"/>
        <v>4</v>
      </c>
    </row>
    <row r="850" spans="1:6" hidden="1" x14ac:dyDescent="0.35">
      <c r="A850" t="s">
        <v>839</v>
      </c>
      <c r="B850" t="str">
        <f t="shared" si="65"/>
        <v>Monitor and execute risk and hedging transactions (11208)</v>
      </c>
      <c r="C850" t="str">
        <f t="shared" si="68"/>
        <v>8.7.5</v>
      </c>
      <c r="D850" t="str">
        <f t="shared" si="66"/>
        <v>Monitor and execute risk and hedging transactions</v>
      </c>
      <c r="E850" t="str">
        <f t="shared" si="67"/>
        <v>11208</v>
      </c>
      <c r="F850">
        <f t="shared" si="69"/>
        <v>3</v>
      </c>
    </row>
    <row r="851" spans="1:6" hidden="1" x14ac:dyDescent="0.35">
      <c r="A851" t="s">
        <v>840</v>
      </c>
      <c r="B851" t="str">
        <f t="shared" si="65"/>
        <v>Manage interest-rate risk (11209)</v>
      </c>
      <c r="C851" t="str">
        <f t="shared" si="68"/>
        <v>8.7.5.1</v>
      </c>
      <c r="D851" t="str">
        <f t="shared" si="66"/>
        <v>Manage interest-rate risk</v>
      </c>
      <c r="E851" t="str">
        <f t="shared" si="67"/>
        <v>11209</v>
      </c>
      <c r="F851">
        <f t="shared" si="69"/>
        <v>4</v>
      </c>
    </row>
    <row r="852" spans="1:6" hidden="1" x14ac:dyDescent="0.35">
      <c r="A852" t="s">
        <v>841</v>
      </c>
      <c r="B852" t="str">
        <f t="shared" si="65"/>
        <v>Manage foreign-exchange risk (11210)</v>
      </c>
      <c r="C852" t="str">
        <f t="shared" si="68"/>
        <v>8.7.5.2</v>
      </c>
      <c r="D852" t="str">
        <f t="shared" si="66"/>
        <v>Manage foreign-exchange risk</v>
      </c>
      <c r="E852" t="str">
        <f t="shared" si="67"/>
        <v>11210</v>
      </c>
      <c r="F852">
        <f t="shared" si="69"/>
        <v>4</v>
      </c>
    </row>
    <row r="853" spans="1:6" hidden="1" x14ac:dyDescent="0.35">
      <c r="A853" t="s">
        <v>842</v>
      </c>
      <c r="B853" t="str">
        <f t="shared" si="65"/>
        <v>Manage exposure risk (11211)</v>
      </c>
      <c r="C853" t="str">
        <f t="shared" si="68"/>
        <v>8.7.5.3</v>
      </c>
      <c r="D853" t="str">
        <f t="shared" si="66"/>
        <v>Manage exposure risk</v>
      </c>
      <c r="E853" t="str">
        <f t="shared" si="67"/>
        <v>11211</v>
      </c>
      <c r="F853">
        <f t="shared" si="69"/>
        <v>4</v>
      </c>
    </row>
    <row r="854" spans="1:6" hidden="1" x14ac:dyDescent="0.35">
      <c r="A854" t="s">
        <v>843</v>
      </c>
      <c r="B854" t="str">
        <f t="shared" si="65"/>
        <v>Develop and execute hedging transactions (11212)</v>
      </c>
      <c r="C854" t="str">
        <f t="shared" si="68"/>
        <v>8.7.5.4</v>
      </c>
      <c r="D854" t="str">
        <f t="shared" si="66"/>
        <v>Develop and execute hedging transactions</v>
      </c>
      <c r="E854" t="str">
        <f t="shared" si="67"/>
        <v>11212</v>
      </c>
      <c r="F854">
        <f t="shared" si="69"/>
        <v>4</v>
      </c>
    </row>
    <row r="855" spans="1:6" hidden="1" x14ac:dyDescent="0.35">
      <c r="A855" t="s">
        <v>844</v>
      </c>
      <c r="B855" t="str">
        <f t="shared" si="65"/>
        <v>Evaluate and refine hedging positions  (11213)</v>
      </c>
      <c r="C855" t="str">
        <f t="shared" si="68"/>
        <v>8.7.5.5</v>
      </c>
      <c r="D855" t="str">
        <f t="shared" si="66"/>
        <v xml:space="preserve">Evaluate and refine hedging positions </v>
      </c>
      <c r="E855" t="str">
        <f t="shared" si="67"/>
        <v>11213</v>
      </c>
      <c r="F855">
        <f t="shared" si="69"/>
        <v>4</v>
      </c>
    </row>
    <row r="856" spans="1:6" hidden="1" x14ac:dyDescent="0.35">
      <c r="A856" t="s">
        <v>845</v>
      </c>
      <c r="B856" t="str">
        <f t="shared" si="65"/>
        <v>Produce hedge accounting transactions and reports (11214)</v>
      </c>
      <c r="C856" t="str">
        <f t="shared" si="68"/>
        <v>8.7.5.6</v>
      </c>
      <c r="D856" t="str">
        <f t="shared" si="66"/>
        <v>Produce hedge accounting transactions and reports</v>
      </c>
      <c r="E856" t="str">
        <f t="shared" si="67"/>
        <v>11214</v>
      </c>
      <c r="F856">
        <f t="shared" si="69"/>
        <v>4</v>
      </c>
    </row>
    <row r="857" spans="1:6" hidden="1" x14ac:dyDescent="0.35">
      <c r="A857" t="s">
        <v>846</v>
      </c>
      <c r="B857" t="str">
        <f t="shared" si="65"/>
        <v>Monitor credit (11215)</v>
      </c>
      <c r="C857" t="str">
        <f t="shared" si="68"/>
        <v>8.7.5.7</v>
      </c>
      <c r="D857" t="str">
        <f t="shared" si="66"/>
        <v>Monitor credit</v>
      </c>
      <c r="E857" t="str">
        <f t="shared" si="67"/>
        <v>11215</v>
      </c>
      <c r="F857">
        <f t="shared" si="69"/>
        <v>4</v>
      </c>
    </row>
    <row r="858" spans="1:6" x14ac:dyDescent="0.35">
      <c r="A858" t="s">
        <v>847</v>
      </c>
      <c r="B858" t="str">
        <f t="shared" si="65"/>
        <v>Manage internal controls (10735)</v>
      </c>
      <c r="C858" t="str">
        <f t="shared" si="68"/>
        <v>8.8</v>
      </c>
      <c r="D858" t="str">
        <f t="shared" si="66"/>
        <v>Manage internal controls</v>
      </c>
      <c r="E858" t="str">
        <f t="shared" si="67"/>
        <v>10735</v>
      </c>
      <c r="F858">
        <f t="shared" si="69"/>
        <v>2</v>
      </c>
    </row>
    <row r="859" spans="1:6" hidden="1" x14ac:dyDescent="0.35">
      <c r="A859" t="s">
        <v>848</v>
      </c>
      <c r="B859" t="str">
        <f t="shared" si="65"/>
        <v>Establish internal controls, policies, and procedures (10762)</v>
      </c>
      <c r="C859" t="str">
        <f t="shared" si="68"/>
        <v>8.8.1</v>
      </c>
      <c r="D859" t="str">
        <f t="shared" si="66"/>
        <v>Establish internal controls, policies, and procedures</v>
      </c>
      <c r="E859" t="str">
        <f t="shared" si="67"/>
        <v>10762</v>
      </c>
      <c r="F859">
        <f t="shared" si="69"/>
        <v>3</v>
      </c>
    </row>
    <row r="860" spans="1:6" hidden="1" x14ac:dyDescent="0.35">
      <c r="A860" t="s">
        <v>849</v>
      </c>
      <c r="B860" t="str">
        <f t="shared" si="65"/>
        <v>Establish board of directors and audit committee (10914)</v>
      </c>
      <c r="C860" t="str">
        <f t="shared" si="68"/>
        <v>8.8.1.1</v>
      </c>
      <c r="D860" t="str">
        <f t="shared" si="66"/>
        <v>Establish board of directors and audit committee</v>
      </c>
      <c r="E860" t="str">
        <f t="shared" si="67"/>
        <v>10914</v>
      </c>
      <c r="F860">
        <f t="shared" si="69"/>
        <v>4</v>
      </c>
    </row>
    <row r="861" spans="1:6" hidden="1" x14ac:dyDescent="0.35">
      <c r="A861" t="s">
        <v>850</v>
      </c>
      <c r="B861" t="str">
        <f t="shared" si="65"/>
        <v>Define and communicate code of ethics (10915)</v>
      </c>
      <c r="C861" t="str">
        <f t="shared" si="68"/>
        <v>8.8.1.2</v>
      </c>
      <c r="D861" t="str">
        <f t="shared" si="66"/>
        <v>Define and communicate code of ethics</v>
      </c>
      <c r="E861" t="str">
        <f t="shared" si="67"/>
        <v>10915</v>
      </c>
      <c r="F861">
        <f t="shared" si="69"/>
        <v>4</v>
      </c>
    </row>
    <row r="862" spans="1:6" hidden="1" x14ac:dyDescent="0.35">
      <c r="A862" t="s">
        <v>851</v>
      </c>
      <c r="B862" t="str">
        <f t="shared" si="65"/>
        <v>Assign roles and responsibility for internal controls (10916)</v>
      </c>
      <c r="C862" t="str">
        <f t="shared" si="68"/>
        <v>8.8.1.3</v>
      </c>
      <c r="D862" t="str">
        <f t="shared" si="66"/>
        <v>Assign roles and responsibility for internal controls</v>
      </c>
      <c r="E862" t="str">
        <f t="shared" si="67"/>
        <v>10916</v>
      </c>
      <c r="F862">
        <f t="shared" si="69"/>
        <v>4</v>
      </c>
    </row>
    <row r="863" spans="1:6" hidden="1" x14ac:dyDescent="0.35">
      <c r="A863" t="s">
        <v>852</v>
      </c>
      <c r="B863" t="str">
        <f t="shared" si="65"/>
        <v>Define business process objectives and risks (11250)</v>
      </c>
      <c r="C863" t="str">
        <f t="shared" si="68"/>
        <v>8.8.1.4</v>
      </c>
      <c r="D863" t="str">
        <f t="shared" si="66"/>
        <v>Define business process objectives and risks</v>
      </c>
      <c r="E863" t="str">
        <f t="shared" si="67"/>
        <v>11250</v>
      </c>
      <c r="F863">
        <f t="shared" si="69"/>
        <v>4</v>
      </c>
    </row>
    <row r="864" spans="1:6" hidden="1" x14ac:dyDescent="0.35">
      <c r="A864" t="s">
        <v>853</v>
      </c>
      <c r="B864" t="str">
        <f t="shared" si="65"/>
        <v>Define entity/unit risk tolerances (11251)</v>
      </c>
      <c r="C864" t="str">
        <f t="shared" si="68"/>
        <v>8.8.1.5</v>
      </c>
      <c r="D864" t="str">
        <f t="shared" si="66"/>
        <v>Define entity/unit risk tolerances</v>
      </c>
      <c r="E864" t="str">
        <f t="shared" si="67"/>
        <v>11251</v>
      </c>
      <c r="F864">
        <f t="shared" si="69"/>
        <v>4</v>
      </c>
    </row>
    <row r="865" spans="1:6" hidden="1" x14ac:dyDescent="0.35">
      <c r="A865" t="s">
        <v>854</v>
      </c>
      <c r="B865" t="str">
        <f t="shared" si="65"/>
        <v>Operate controls and monitor compliance with internal controls policies and procedures (10763)</v>
      </c>
      <c r="C865" t="str">
        <f t="shared" si="68"/>
        <v>8.8.2</v>
      </c>
      <c r="D865" t="str">
        <f t="shared" si="66"/>
        <v>Operate controls and monitor compliance with internal controls policies and procedures</v>
      </c>
      <c r="E865" t="str">
        <f t="shared" si="67"/>
        <v>10763</v>
      </c>
      <c r="F865">
        <f t="shared" si="69"/>
        <v>3</v>
      </c>
    </row>
    <row r="866" spans="1:6" hidden="1" x14ac:dyDescent="0.35">
      <c r="A866" t="s">
        <v>855</v>
      </c>
      <c r="B866" t="str">
        <f t="shared" si="65"/>
        <v>Design and implement control activities (10917)</v>
      </c>
      <c r="C866" t="str">
        <f t="shared" si="68"/>
        <v>8.8.2.1</v>
      </c>
      <c r="D866" t="str">
        <f t="shared" si="66"/>
        <v>Design and implement control activities</v>
      </c>
      <c r="E866" t="str">
        <f t="shared" si="67"/>
        <v>10917</v>
      </c>
      <c r="F866">
        <f t="shared" si="69"/>
        <v>4</v>
      </c>
    </row>
    <row r="867" spans="1:6" hidden="1" x14ac:dyDescent="0.35">
      <c r="A867" t="s">
        <v>856</v>
      </c>
      <c r="B867" t="str">
        <f t="shared" si="65"/>
        <v>Monitor control effectiveness (10918)</v>
      </c>
      <c r="C867" t="str">
        <f t="shared" si="68"/>
        <v>8.8.2.2</v>
      </c>
      <c r="D867" t="str">
        <f t="shared" si="66"/>
        <v>Monitor control effectiveness</v>
      </c>
      <c r="E867" t="str">
        <f t="shared" si="67"/>
        <v>10918</v>
      </c>
      <c r="F867">
        <f t="shared" si="69"/>
        <v>4</v>
      </c>
    </row>
    <row r="868" spans="1:6" hidden="1" x14ac:dyDescent="0.35">
      <c r="A868" t="s">
        <v>857</v>
      </c>
      <c r="B868" t="str">
        <f t="shared" si="65"/>
        <v>Remediate control deficiencies (10919)</v>
      </c>
      <c r="C868" t="str">
        <f t="shared" si="68"/>
        <v>8.8.2.3</v>
      </c>
      <c r="D868" t="str">
        <f t="shared" si="66"/>
        <v>Remediate control deficiencies</v>
      </c>
      <c r="E868" t="str">
        <f t="shared" si="67"/>
        <v>10919</v>
      </c>
      <c r="F868">
        <f t="shared" si="69"/>
        <v>4</v>
      </c>
    </row>
    <row r="869" spans="1:6" hidden="1" x14ac:dyDescent="0.35">
      <c r="A869" t="s">
        <v>858</v>
      </c>
      <c r="B869" t="str">
        <f t="shared" si="65"/>
        <v>Create compliance function (10920)</v>
      </c>
      <c r="C869" t="str">
        <f t="shared" si="68"/>
        <v>8.8.2.4</v>
      </c>
      <c r="D869" t="str">
        <f t="shared" si="66"/>
        <v>Create compliance function</v>
      </c>
      <c r="E869" t="str">
        <f t="shared" si="67"/>
        <v>10920</v>
      </c>
      <c r="F869">
        <f t="shared" si="69"/>
        <v>4</v>
      </c>
    </row>
    <row r="870" spans="1:6" hidden="1" x14ac:dyDescent="0.35">
      <c r="A870" t="s">
        <v>859</v>
      </c>
      <c r="B870" t="str">
        <f t="shared" si="65"/>
        <v>Operate compliance function (10921)</v>
      </c>
      <c r="C870" t="str">
        <f t="shared" si="68"/>
        <v>8.8.2.5</v>
      </c>
      <c r="D870" t="str">
        <f t="shared" si="66"/>
        <v>Operate compliance function</v>
      </c>
      <c r="E870" t="str">
        <f t="shared" si="67"/>
        <v>10921</v>
      </c>
      <c r="F870">
        <f t="shared" si="69"/>
        <v>4</v>
      </c>
    </row>
    <row r="871" spans="1:6" hidden="1" x14ac:dyDescent="0.35">
      <c r="A871" t="s">
        <v>860</v>
      </c>
      <c r="B871" t="str">
        <f t="shared" si="65"/>
        <v>Implement and maintain controls- related enabling technologies and tools (10922)</v>
      </c>
      <c r="C871" t="str">
        <f t="shared" si="68"/>
        <v>8.8.2.6</v>
      </c>
      <c r="D871" t="str">
        <f t="shared" si="66"/>
        <v>Implement and maintain controls- related enabling technologies and tools</v>
      </c>
      <c r="E871" t="str">
        <f t="shared" si="67"/>
        <v>10922</v>
      </c>
      <c r="F871">
        <f t="shared" si="69"/>
        <v>4</v>
      </c>
    </row>
    <row r="872" spans="1:6" hidden="1" x14ac:dyDescent="0.35">
      <c r="A872" t="s">
        <v>861</v>
      </c>
      <c r="B872" t="str">
        <f t="shared" si="65"/>
        <v>Report on internal controls compliance (10764)</v>
      </c>
      <c r="C872" t="str">
        <f t="shared" si="68"/>
        <v>8.8.3</v>
      </c>
      <c r="D872" t="str">
        <f t="shared" si="66"/>
        <v>Report on internal controls compliance</v>
      </c>
      <c r="E872" t="str">
        <f t="shared" si="67"/>
        <v>10764</v>
      </c>
      <c r="F872">
        <f t="shared" si="69"/>
        <v>3</v>
      </c>
    </row>
    <row r="873" spans="1:6" hidden="1" x14ac:dyDescent="0.35">
      <c r="A873" t="s">
        <v>862</v>
      </c>
      <c r="B873" t="str">
        <f t="shared" si="65"/>
        <v>Report to external auditors (10923)</v>
      </c>
      <c r="C873" t="str">
        <f t="shared" si="68"/>
        <v>8.8.3.1</v>
      </c>
      <c r="D873" t="str">
        <f t="shared" si="66"/>
        <v>Report to external auditors</v>
      </c>
      <c r="E873" t="str">
        <f t="shared" si="67"/>
        <v>10923</v>
      </c>
      <c r="F873">
        <f t="shared" si="69"/>
        <v>4</v>
      </c>
    </row>
    <row r="874" spans="1:6" hidden="1" x14ac:dyDescent="0.35">
      <c r="A874" t="s">
        <v>863</v>
      </c>
      <c r="B874" t="str">
        <f t="shared" ref="B874:B937" si="70">RIGHT(A874,LEN(A874)-FIND(" ",A874))</f>
        <v>Report to regulators, share-/debt- holders, securities exchanges, etc.  (10924)</v>
      </c>
      <c r="C874" t="str">
        <f t="shared" si="68"/>
        <v>8.8.3.2</v>
      </c>
      <c r="D874" t="str">
        <f t="shared" si="66"/>
        <v xml:space="preserve">Report to regulators, share-/debt- holders, securities exchanges, etc. </v>
      </c>
      <c r="E874" t="str">
        <f t="shared" si="67"/>
        <v>10924</v>
      </c>
      <c r="F874">
        <f t="shared" si="69"/>
        <v>4</v>
      </c>
    </row>
    <row r="875" spans="1:6" hidden="1" x14ac:dyDescent="0.35">
      <c r="A875" t="s">
        <v>864</v>
      </c>
      <c r="B875" t="str">
        <f t="shared" si="70"/>
        <v>Report to third parties (e.g., business partners) (10925)</v>
      </c>
      <c r="C875" t="str">
        <f t="shared" si="68"/>
        <v>8.8.3.3</v>
      </c>
      <c r="D875" t="str">
        <f t="shared" si="66"/>
        <v>Report to third parties</v>
      </c>
      <c r="E875" t="str">
        <f t="shared" si="67"/>
        <v>e.g.,</v>
      </c>
      <c r="F875">
        <f t="shared" si="69"/>
        <v>4</v>
      </c>
    </row>
    <row r="876" spans="1:6" hidden="1" x14ac:dyDescent="0.35">
      <c r="A876" t="s">
        <v>865</v>
      </c>
      <c r="B876" t="str">
        <f t="shared" si="70"/>
        <v>Report to internal management  (10926)</v>
      </c>
      <c r="C876" t="str">
        <f t="shared" si="68"/>
        <v>8.8.3.4</v>
      </c>
      <c r="D876" t="str">
        <f t="shared" si="66"/>
        <v xml:space="preserve">Report to internal management </v>
      </c>
      <c r="E876" t="str">
        <f t="shared" si="67"/>
        <v>10926</v>
      </c>
      <c r="F876">
        <f t="shared" si="69"/>
        <v>4</v>
      </c>
    </row>
    <row r="877" spans="1:6" x14ac:dyDescent="0.35">
      <c r="A877" t="s">
        <v>866</v>
      </c>
      <c r="B877" t="str">
        <f t="shared" si="70"/>
        <v>Manage taxes (10736)</v>
      </c>
      <c r="C877" t="str">
        <f t="shared" si="68"/>
        <v>8.9</v>
      </c>
      <c r="D877" t="str">
        <f t="shared" si="66"/>
        <v>Manage taxes</v>
      </c>
      <c r="E877" t="str">
        <f t="shared" si="67"/>
        <v>10736</v>
      </c>
      <c r="F877">
        <f t="shared" si="69"/>
        <v>2</v>
      </c>
    </row>
    <row r="878" spans="1:6" hidden="1" x14ac:dyDescent="0.35">
      <c r="A878" t="s">
        <v>867</v>
      </c>
      <c r="B878" t="str">
        <f t="shared" si="70"/>
        <v>Develop tax strategy and plan (10765)</v>
      </c>
      <c r="C878" t="str">
        <f t="shared" si="68"/>
        <v>8.9.1</v>
      </c>
      <c r="D878" t="str">
        <f t="shared" si="66"/>
        <v>Develop tax strategy and plan</v>
      </c>
      <c r="E878" t="str">
        <f t="shared" si="67"/>
        <v>10765</v>
      </c>
      <c r="F878">
        <f t="shared" si="69"/>
        <v>3</v>
      </c>
    </row>
    <row r="879" spans="1:6" hidden="1" x14ac:dyDescent="0.35">
      <c r="A879" t="s">
        <v>868</v>
      </c>
      <c r="B879" t="str">
        <f t="shared" si="70"/>
        <v>Develop foreign, national, state, and local tax strategy (10927)</v>
      </c>
      <c r="C879" t="str">
        <f t="shared" si="68"/>
        <v>8.9.1.1</v>
      </c>
      <c r="D879" t="str">
        <f t="shared" si="66"/>
        <v>Develop foreign, national, state, and local tax strategy</v>
      </c>
      <c r="E879" t="str">
        <f t="shared" si="67"/>
        <v>10927</v>
      </c>
      <c r="F879">
        <f t="shared" si="69"/>
        <v>4</v>
      </c>
    </row>
    <row r="880" spans="1:6" hidden="1" x14ac:dyDescent="0.35">
      <c r="A880" t="s">
        <v>869</v>
      </c>
      <c r="B880" t="str">
        <f t="shared" si="70"/>
        <v>Consolidate and optimize total tax plan (10928)</v>
      </c>
      <c r="C880" t="str">
        <f t="shared" si="68"/>
        <v>8.9.1.2</v>
      </c>
      <c r="D880" t="str">
        <f t="shared" si="66"/>
        <v>Consolidate and optimize total tax plan</v>
      </c>
      <c r="E880" t="str">
        <f t="shared" si="67"/>
        <v>10928</v>
      </c>
      <c r="F880">
        <f t="shared" si="69"/>
        <v>4</v>
      </c>
    </row>
    <row r="881" spans="1:6" hidden="1" x14ac:dyDescent="0.35">
      <c r="A881" t="s">
        <v>870</v>
      </c>
      <c r="B881" t="str">
        <f t="shared" si="70"/>
        <v>Maintain tax master data (10929)</v>
      </c>
      <c r="C881" t="str">
        <f t="shared" si="68"/>
        <v>8.9.1.3</v>
      </c>
      <c r="D881" t="str">
        <f t="shared" si="66"/>
        <v>Maintain tax master data</v>
      </c>
      <c r="E881" t="str">
        <f t="shared" si="67"/>
        <v>10929</v>
      </c>
      <c r="F881">
        <f t="shared" si="69"/>
        <v>4</v>
      </c>
    </row>
    <row r="882" spans="1:6" hidden="1" x14ac:dyDescent="0.35">
      <c r="A882" t="s">
        <v>871</v>
      </c>
      <c r="B882" t="str">
        <f t="shared" si="70"/>
        <v>Process taxes (10766)</v>
      </c>
      <c r="C882" t="str">
        <f t="shared" si="68"/>
        <v>8.9.2</v>
      </c>
      <c r="D882" t="str">
        <f t="shared" si="66"/>
        <v>Process taxes</v>
      </c>
      <c r="E882" t="str">
        <f t="shared" si="67"/>
        <v>10766</v>
      </c>
      <c r="F882">
        <f t="shared" si="69"/>
        <v>3</v>
      </c>
    </row>
    <row r="883" spans="1:6" hidden="1" x14ac:dyDescent="0.35">
      <c r="A883" t="s">
        <v>872</v>
      </c>
      <c r="B883" t="str">
        <f t="shared" si="70"/>
        <v>Perform tax planning/strategy (10930)</v>
      </c>
      <c r="C883" t="str">
        <f t="shared" si="68"/>
        <v>8.9.2.1</v>
      </c>
      <c r="D883" t="str">
        <f t="shared" si="66"/>
        <v>Perform tax planning/strategy</v>
      </c>
      <c r="E883" t="str">
        <f t="shared" si="67"/>
        <v>10930</v>
      </c>
      <c r="F883">
        <f t="shared" si="69"/>
        <v>4</v>
      </c>
    </row>
    <row r="884" spans="1:6" hidden="1" x14ac:dyDescent="0.35">
      <c r="A884" t="s">
        <v>873</v>
      </c>
      <c r="B884" t="str">
        <f t="shared" si="70"/>
        <v>Prepare returns (10931)</v>
      </c>
      <c r="C884" t="str">
        <f t="shared" si="68"/>
        <v>8.9.2.2</v>
      </c>
      <c r="D884" t="str">
        <f t="shared" si="66"/>
        <v>Prepare returns</v>
      </c>
      <c r="E884" t="str">
        <f t="shared" si="67"/>
        <v>10931</v>
      </c>
      <c r="F884">
        <f t="shared" si="69"/>
        <v>4</v>
      </c>
    </row>
    <row r="885" spans="1:6" hidden="1" x14ac:dyDescent="0.35">
      <c r="A885" t="s">
        <v>874</v>
      </c>
      <c r="B885" t="str">
        <f t="shared" si="70"/>
        <v>Prepare foreign taxes (10932)</v>
      </c>
      <c r="C885" t="str">
        <f t="shared" si="68"/>
        <v>8.9.2.3</v>
      </c>
      <c r="D885" t="str">
        <f t="shared" si="66"/>
        <v>Prepare foreign taxes</v>
      </c>
      <c r="E885" t="str">
        <f t="shared" si="67"/>
        <v>10932</v>
      </c>
      <c r="F885">
        <f t="shared" si="69"/>
        <v>4</v>
      </c>
    </row>
    <row r="886" spans="1:6" hidden="1" x14ac:dyDescent="0.35">
      <c r="A886" t="s">
        <v>875</v>
      </c>
      <c r="B886" t="str">
        <f t="shared" si="70"/>
        <v>Calculate deferred taxes (10933)</v>
      </c>
      <c r="C886" t="str">
        <f t="shared" si="68"/>
        <v>8.9.2.4</v>
      </c>
      <c r="D886" t="str">
        <f t="shared" si="66"/>
        <v>Calculate deferred taxes</v>
      </c>
      <c r="E886" t="str">
        <f t="shared" si="67"/>
        <v>10933</v>
      </c>
      <c r="F886">
        <f t="shared" si="69"/>
        <v>4</v>
      </c>
    </row>
    <row r="887" spans="1:6" hidden="1" x14ac:dyDescent="0.35">
      <c r="A887" t="s">
        <v>876</v>
      </c>
      <c r="B887" t="str">
        <f t="shared" si="70"/>
        <v>Account for taxes (10934)</v>
      </c>
      <c r="C887" t="str">
        <f t="shared" si="68"/>
        <v>8.9.2.5</v>
      </c>
      <c r="D887" t="str">
        <f t="shared" si="66"/>
        <v>Account for taxes</v>
      </c>
      <c r="E887" t="str">
        <f t="shared" si="67"/>
        <v>10934</v>
      </c>
      <c r="F887">
        <f t="shared" si="69"/>
        <v>4</v>
      </c>
    </row>
    <row r="888" spans="1:6" hidden="1" x14ac:dyDescent="0.35">
      <c r="A888" t="s">
        <v>877</v>
      </c>
      <c r="B888" t="str">
        <f t="shared" si="70"/>
        <v>Monitor tax compliance (10935)</v>
      </c>
      <c r="C888" t="str">
        <f t="shared" si="68"/>
        <v>8.9.2.6</v>
      </c>
      <c r="D888" t="str">
        <f t="shared" si="66"/>
        <v>Monitor tax compliance</v>
      </c>
      <c r="E888" t="str">
        <f t="shared" si="67"/>
        <v>10935</v>
      </c>
      <c r="F888">
        <f t="shared" si="69"/>
        <v>4</v>
      </c>
    </row>
    <row r="889" spans="1:6" hidden="1" x14ac:dyDescent="0.35">
      <c r="A889" t="s">
        <v>878</v>
      </c>
      <c r="B889" t="str">
        <f t="shared" si="70"/>
        <v>Address tax inquiries (10936)</v>
      </c>
      <c r="C889" t="str">
        <f t="shared" si="68"/>
        <v>8.9.2.7</v>
      </c>
      <c r="D889" t="str">
        <f t="shared" si="66"/>
        <v>Address tax inquiries</v>
      </c>
      <c r="E889" t="str">
        <f t="shared" si="67"/>
        <v>10936</v>
      </c>
      <c r="F889">
        <f t="shared" si="69"/>
        <v>4</v>
      </c>
    </row>
    <row r="890" spans="1:6" x14ac:dyDescent="0.35">
      <c r="A890" t="s">
        <v>879</v>
      </c>
      <c r="B890" t="str">
        <f t="shared" si="70"/>
        <v>Manage international funds/consolidation (10737)</v>
      </c>
      <c r="C890" t="str">
        <f t="shared" si="68"/>
        <v>8.10</v>
      </c>
      <c r="D890" t="str">
        <f t="shared" si="66"/>
        <v>Manage international funds/consolidation</v>
      </c>
      <c r="E890" t="str">
        <f t="shared" si="67"/>
        <v>10737</v>
      </c>
      <c r="F890">
        <f t="shared" si="69"/>
        <v>2</v>
      </c>
    </row>
    <row r="891" spans="1:6" hidden="1" x14ac:dyDescent="0.35">
      <c r="A891" t="s">
        <v>880</v>
      </c>
      <c r="B891" t="str">
        <f t="shared" si="70"/>
        <v>Monitor international rates (10767)</v>
      </c>
      <c r="C891" t="str">
        <f t="shared" si="68"/>
        <v>8.10.1</v>
      </c>
      <c r="D891" t="str">
        <f t="shared" si="66"/>
        <v>Monitor international rates</v>
      </c>
      <c r="E891" t="str">
        <f t="shared" si="67"/>
        <v>10767</v>
      </c>
      <c r="F891">
        <f t="shared" si="69"/>
        <v>3</v>
      </c>
    </row>
    <row r="892" spans="1:6" hidden="1" x14ac:dyDescent="0.35">
      <c r="A892" t="s">
        <v>881</v>
      </c>
      <c r="B892" t="str">
        <f t="shared" si="70"/>
        <v>Manage transactions (10768)</v>
      </c>
      <c r="C892" t="str">
        <f t="shared" si="68"/>
        <v>8.10.2</v>
      </c>
      <c r="D892" t="str">
        <f t="shared" ref="D892:D953" si="71">LEFT(B892,FIND("(",B892)-2)</f>
        <v>Manage transactions</v>
      </c>
      <c r="E892" t="str">
        <f t="shared" ref="E892:E953" si="72">MID(B892,FIND("(",B892)+1,5)</f>
        <v>10768</v>
      </c>
      <c r="F892">
        <f t="shared" si="69"/>
        <v>3</v>
      </c>
    </row>
    <row r="893" spans="1:6" hidden="1" x14ac:dyDescent="0.35">
      <c r="A893" t="s">
        <v>882</v>
      </c>
      <c r="B893" t="str">
        <f t="shared" si="70"/>
        <v>Monitor currency exposure/hedge currency  (10769)</v>
      </c>
      <c r="C893" t="str">
        <f t="shared" si="68"/>
        <v>8.10.3</v>
      </c>
      <c r="D893" t="str">
        <f t="shared" si="71"/>
        <v xml:space="preserve">Monitor currency exposure/hedge currency </v>
      </c>
      <c r="E893" t="str">
        <f t="shared" si="72"/>
        <v>10769</v>
      </c>
      <c r="F893">
        <f t="shared" si="69"/>
        <v>3</v>
      </c>
    </row>
    <row r="894" spans="1:6" hidden="1" x14ac:dyDescent="0.35">
      <c r="A894" t="s">
        <v>883</v>
      </c>
      <c r="B894" t="str">
        <f t="shared" si="70"/>
        <v>Report results (10770)</v>
      </c>
      <c r="C894" t="str">
        <f t="shared" si="68"/>
        <v>8.10.4</v>
      </c>
      <c r="D894" t="str">
        <f t="shared" si="71"/>
        <v>Report results</v>
      </c>
      <c r="E894" t="str">
        <f t="shared" si="72"/>
        <v>10770</v>
      </c>
      <c r="F894">
        <f t="shared" si="69"/>
        <v>3</v>
      </c>
    </row>
    <row r="895" spans="1:6" x14ac:dyDescent="0.35">
      <c r="A895" t="s">
        <v>884</v>
      </c>
      <c r="B895" t="str">
        <f t="shared" si="70"/>
        <v>Perform global trade services (17059)</v>
      </c>
      <c r="C895" t="str">
        <f t="shared" si="68"/>
        <v>8.11</v>
      </c>
      <c r="D895" t="str">
        <f t="shared" si="71"/>
        <v>Perform global trade services</v>
      </c>
      <c r="E895" t="str">
        <f t="shared" si="72"/>
        <v>17059</v>
      </c>
      <c r="F895">
        <f t="shared" si="69"/>
        <v>2</v>
      </c>
    </row>
    <row r="896" spans="1:6" hidden="1" x14ac:dyDescent="0.35">
      <c r="A896" t="s">
        <v>885</v>
      </c>
      <c r="B896" t="str">
        <f t="shared" si="70"/>
        <v>Screen sanctioned party list (14090)</v>
      </c>
      <c r="C896" t="str">
        <f t="shared" si="68"/>
        <v>8.11.1</v>
      </c>
      <c r="D896" t="str">
        <f t="shared" si="71"/>
        <v>Screen sanctioned party list</v>
      </c>
      <c r="E896" t="str">
        <f t="shared" si="72"/>
        <v>14090</v>
      </c>
      <c r="F896">
        <f t="shared" si="69"/>
        <v>3</v>
      </c>
    </row>
    <row r="897" spans="1:6" hidden="1" x14ac:dyDescent="0.35">
      <c r="A897" t="s">
        <v>886</v>
      </c>
      <c r="B897" t="str">
        <f t="shared" si="70"/>
        <v>Control exports and imports (14091)</v>
      </c>
      <c r="C897" t="str">
        <f t="shared" si="68"/>
        <v>8.11.2</v>
      </c>
      <c r="D897" t="str">
        <f t="shared" si="71"/>
        <v>Control exports and imports</v>
      </c>
      <c r="E897" t="str">
        <f t="shared" si="72"/>
        <v>14091</v>
      </c>
      <c r="F897">
        <f t="shared" si="69"/>
        <v>3</v>
      </c>
    </row>
    <row r="898" spans="1:6" hidden="1" x14ac:dyDescent="0.35">
      <c r="A898" t="s">
        <v>887</v>
      </c>
      <c r="B898" t="str">
        <f t="shared" si="70"/>
        <v>Classify products (14092)</v>
      </c>
      <c r="C898" t="str">
        <f t="shared" si="68"/>
        <v>8.11.3</v>
      </c>
      <c r="D898" t="str">
        <f t="shared" si="71"/>
        <v>Classify products</v>
      </c>
      <c r="E898" t="str">
        <f t="shared" si="72"/>
        <v>14092</v>
      </c>
      <c r="F898">
        <f t="shared" si="69"/>
        <v>3</v>
      </c>
    </row>
    <row r="899" spans="1:6" hidden="1" x14ac:dyDescent="0.35">
      <c r="A899" t="s">
        <v>888</v>
      </c>
      <c r="B899" t="str">
        <f t="shared" si="70"/>
        <v>Calculate duty (14093)</v>
      </c>
      <c r="C899" t="str">
        <f t="shared" ref="C899:C962" si="73">LEFT(A899,FIND(" ",A899)-1)</f>
        <v>8.11.4</v>
      </c>
      <c r="D899" t="str">
        <f t="shared" si="71"/>
        <v>Calculate duty</v>
      </c>
      <c r="E899" t="str">
        <f t="shared" si="72"/>
        <v>14093</v>
      </c>
      <c r="F899">
        <f t="shared" ref="F899:F938" si="74">INT((LEN(C899)+1)/2)</f>
        <v>3</v>
      </c>
    </row>
    <row r="900" spans="1:6" hidden="1" x14ac:dyDescent="0.35">
      <c r="A900" t="s">
        <v>889</v>
      </c>
      <c r="B900" t="str">
        <f t="shared" si="70"/>
        <v>Communicate with customs (14094)</v>
      </c>
      <c r="C900" t="str">
        <f t="shared" si="73"/>
        <v>8.11.5</v>
      </c>
      <c r="D900" t="str">
        <f t="shared" si="71"/>
        <v>Communicate with customs</v>
      </c>
      <c r="E900" t="str">
        <f t="shared" si="72"/>
        <v>14094</v>
      </c>
      <c r="F900">
        <f t="shared" si="74"/>
        <v>3</v>
      </c>
    </row>
    <row r="901" spans="1:6" hidden="1" x14ac:dyDescent="0.35">
      <c r="A901" t="s">
        <v>890</v>
      </c>
      <c r="B901" t="str">
        <f t="shared" si="70"/>
        <v>Document trade (14095)</v>
      </c>
      <c r="C901" t="str">
        <f t="shared" si="73"/>
        <v>8.11.6</v>
      </c>
      <c r="D901" t="str">
        <f t="shared" si="71"/>
        <v>Document trade</v>
      </c>
      <c r="E901" t="str">
        <f t="shared" si="72"/>
        <v>14095</v>
      </c>
      <c r="F901">
        <f t="shared" si="74"/>
        <v>3</v>
      </c>
    </row>
    <row r="902" spans="1:6" hidden="1" x14ac:dyDescent="0.35">
      <c r="A902" t="s">
        <v>891</v>
      </c>
      <c r="B902" t="str">
        <f t="shared" si="70"/>
        <v>Process trade preferences (14096)</v>
      </c>
      <c r="C902" t="str">
        <f t="shared" si="73"/>
        <v>8.11.7</v>
      </c>
      <c r="D902" t="str">
        <f t="shared" si="71"/>
        <v>Process trade preferences</v>
      </c>
      <c r="E902" t="str">
        <f t="shared" si="72"/>
        <v>14096</v>
      </c>
      <c r="F902">
        <f t="shared" si="74"/>
        <v>3</v>
      </c>
    </row>
    <row r="903" spans="1:6" hidden="1" x14ac:dyDescent="0.35">
      <c r="A903" t="s">
        <v>892</v>
      </c>
      <c r="B903" t="str">
        <f t="shared" si="70"/>
        <v>Handle restitution (14097)</v>
      </c>
      <c r="C903" t="str">
        <f t="shared" si="73"/>
        <v>8.11.8</v>
      </c>
      <c r="D903" t="str">
        <f t="shared" si="71"/>
        <v>Handle restitution</v>
      </c>
      <c r="E903" t="str">
        <f t="shared" si="72"/>
        <v>14097</v>
      </c>
      <c r="F903">
        <f t="shared" si="74"/>
        <v>3</v>
      </c>
    </row>
    <row r="904" spans="1:6" hidden="1" x14ac:dyDescent="0.35">
      <c r="A904" t="s">
        <v>893</v>
      </c>
      <c r="B904" t="str">
        <f t="shared" si="70"/>
        <v>Prepare letter of credit (14098)</v>
      </c>
      <c r="C904" t="str">
        <f t="shared" si="73"/>
        <v>8.11.9</v>
      </c>
      <c r="D904" t="str">
        <f t="shared" si="71"/>
        <v>Prepare letter of credit</v>
      </c>
      <c r="E904" t="str">
        <f t="shared" si="72"/>
        <v>14098</v>
      </c>
      <c r="F904">
        <f t="shared" si="74"/>
        <v>3</v>
      </c>
    </row>
    <row r="905" spans="1:6" x14ac:dyDescent="0.35">
      <c r="A905" t="s">
        <v>1206</v>
      </c>
      <c r="B905" t="str">
        <f t="shared" si="70"/>
        <v>Acquire, Construct, and Manage Assets (10010)</v>
      </c>
      <c r="C905" t="str">
        <f t="shared" si="73"/>
        <v>9</v>
      </c>
      <c r="D905" t="str">
        <f t="shared" si="71"/>
        <v>Acquire, Construct, and Manage Assets</v>
      </c>
      <c r="E905" t="str">
        <f t="shared" si="72"/>
        <v>10010</v>
      </c>
      <c r="F905">
        <f t="shared" si="74"/>
        <v>1</v>
      </c>
    </row>
    <row r="906" spans="1:6" x14ac:dyDescent="0.35">
      <c r="A906" t="s">
        <v>894</v>
      </c>
      <c r="B906" t="str">
        <f t="shared" si="70"/>
        <v>Design and construct/acquire nonproductive assets  (10937)</v>
      </c>
      <c r="C906" t="str">
        <f t="shared" si="73"/>
        <v>9.1</v>
      </c>
      <c r="D906" t="str">
        <f t="shared" si="71"/>
        <v xml:space="preserve">Design and construct/acquire nonproductive assets </v>
      </c>
      <c r="E906" t="str">
        <f t="shared" si="72"/>
        <v>10937</v>
      </c>
      <c r="F906">
        <f t="shared" si="74"/>
        <v>2</v>
      </c>
    </row>
    <row r="907" spans="1:6" hidden="1" x14ac:dyDescent="0.35">
      <c r="A907" t="s">
        <v>895</v>
      </c>
      <c r="B907" t="str">
        <f t="shared" si="70"/>
        <v>Develop property strategy and long-term vision (10941)</v>
      </c>
      <c r="C907" t="str">
        <f t="shared" si="73"/>
        <v>9.1.1</v>
      </c>
      <c r="D907" t="str">
        <f t="shared" si="71"/>
        <v>Develop property strategy and long-term vision</v>
      </c>
      <c r="E907" t="str">
        <f t="shared" si="72"/>
        <v>10941</v>
      </c>
      <c r="F907">
        <f t="shared" si="74"/>
        <v>3</v>
      </c>
    </row>
    <row r="908" spans="1:6" hidden="1" x14ac:dyDescent="0.35">
      <c r="A908" t="s">
        <v>896</v>
      </c>
      <c r="B908" t="str">
        <f t="shared" si="70"/>
        <v>Confirm alignment of property requirements with business strategy (10955)</v>
      </c>
      <c r="C908" t="str">
        <f t="shared" si="73"/>
        <v>9.1.1.1</v>
      </c>
      <c r="D908" t="str">
        <f t="shared" si="71"/>
        <v>Confirm alignment of property requirements with business strategy</v>
      </c>
      <c r="E908" t="str">
        <f t="shared" si="72"/>
        <v>10955</v>
      </c>
      <c r="F908">
        <f t="shared" si="74"/>
        <v>4</v>
      </c>
    </row>
    <row r="909" spans="1:6" hidden="1" x14ac:dyDescent="0.35">
      <c r="A909" t="s">
        <v>897</v>
      </c>
      <c r="B909" t="str">
        <f t="shared" si="70"/>
        <v>Assess the external environment (10956)</v>
      </c>
      <c r="C909" t="str">
        <f t="shared" si="73"/>
        <v>9.1.1.2</v>
      </c>
      <c r="D909" t="str">
        <f t="shared" si="71"/>
        <v>Assess the external environment</v>
      </c>
      <c r="E909" t="str">
        <f t="shared" si="72"/>
        <v>10956</v>
      </c>
      <c r="F909">
        <f t="shared" si="74"/>
        <v>4</v>
      </c>
    </row>
    <row r="910" spans="1:6" hidden="1" x14ac:dyDescent="0.35">
      <c r="A910" t="s">
        <v>898</v>
      </c>
      <c r="B910" t="str">
        <f t="shared" si="70"/>
        <v>Make build-or-buy decision (10957)</v>
      </c>
      <c r="C910" t="str">
        <f t="shared" si="73"/>
        <v>9.1.1.3</v>
      </c>
      <c r="D910" t="str">
        <f t="shared" si="71"/>
        <v>Make build-or-buy decision</v>
      </c>
      <c r="E910" t="str">
        <f t="shared" si="72"/>
        <v>10957</v>
      </c>
      <c r="F910">
        <f t="shared" si="74"/>
        <v>4</v>
      </c>
    </row>
    <row r="911" spans="1:6" hidden="1" x14ac:dyDescent="0.35">
      <c r="A911" t="s">
        <v>899</v>
      </c>
      <c r="B911" t="str">
        <f t="shared" si="70"/>
        <v>Develop, construct, and modify sites (10942)</v>
      </c>
      <c r="C911" t="str">
        <f t="shared" si="73"/>
        <v>9.1.2</v>
      </c>
      <c r="D911" t="str">
        <f t="shared" si="71"/>
        <v>Develop, construct, and modify sites</v>
      </c>
      <c r="E911" t="str">
        <f t="shared" si="72"/>
        <v>10942</v>
      </c>
      <c r="F911">
        <f t="shared" si="74"/>
        <v>3</v>
      </c>
    </row>
    <row r="912" spans="1:6" hidden="1" x14ac:dyDescent="0.35">
      <c r="A912" t="s">
        <v>900</v>
      </c>
      <c r="B912" t="str">
        <f t="shared" si="70"/>
        <v>Plan facility (10943)</v>
      </c>
      <c r="C912" t="str">
        <f t="shared" si="73"/>
        <v>9.1.3</v>
      </c>
      <c r="D912" t="str">
        <f t="shared" si="71"/>
        <v>Plan facility</v>
      </c>
      <c r="E912" t="str">
        <f t="shared" si="72"/>
        <v>10943</v>
      </c>
      <c r="F912">
        <f t="shared" si="74"/>
        <v>3</v>
      </c>
    </row>
    <row r="913" spans="1:6" hidden="1" x14ac:dyDescent="0.35">
      <c r="A913" t="s">
        <v>901</v>
      </c>
      <c r="B913" t="str">
        <f t="shared" si="70"/>
        <v>Design facility (10958)</v>
      </c>
      <c r="C913" t="str">
        <f t="shared" si="73"/>
        <v>9.1.3.1</v>
      </c>
      <c r="D913" t="str">
        <f t="shared" si="71"/>
        <v>Design facility</v>
      </c>
      <c r="E913" t="str">
        <f t="shared" si="72"/>
        <v>10958</v>
      </c>
      <c r="F913">
        <f t="shared" si="74"/>
        <v>4</v>
      </c>
    </row>
    <row r="914" spans="1:6" hidden="1" x14ac:dyDescent="0.35">
      <c r="A914" t="s">
        <v>902</v>
      </c>
      <c r="B914" t="str">
        <f t="shared" si="70"/>
        <v>Analyze budget (10959)</v>
      </c>
      <c r="C914" t="str">
        <f t="shared" si="73"/>
        <v>9.1.3.2</v>
      </c>
      <c r="D914" t="str">
        <f t="shared" si="71"/>
        <v>Analyze budget</v>
      </c>
      <c r="E914" t="str">
        <f t="shared" si="72"/>
        <v>10959</v>
      </c>
      <c r="F914">
        <f t="shared" si="74"/>
        <v>4</v>
      </c>
    </row>
    <row r="915" spans="1:6" hidden="1" x14ac:dyDescent="0.35">
      <c r="A915" t="s">
        <v>903</v>
      </c>
      <c r="B915" t="str">
        <f t="shared" si="70"/>
        <v>Select property (10960)</v>
      </c>
      <c r="C915" t="str">
        <f t="shared" si="73"/>
        <v>9.1.3.3</v>
      </c>
      <c r="D915" t="str">
        <f t="shared" si="71"/>
        <v>Select property</v>
      </c>
      <c r="E915" t="str">
        <f t="shared" si="72"/>
        <v>10960</v>
      </c>
      <c r="F915">
        <f t="shared" si="74"/>
        <v>4</v>
      </c>
    </row>
    <row r="916" spans="1:6" hidden="1" x14ac:dyDescent="0.35">
      <c r="A916" t="s">
        <v>904</v>
      </c>
      <c r="B916" t="str">
        <f t="shared" si="70"/>
        <v>Negotiate terms for facility (10961)</v>
      </c>
      <c r="C916" t="str">
        <f t="shared" si="73"/>
        <v>9.1.3.4</v>
      </c>
      <c r="D916" t="str">
        <f t="shared" si="71"/>
        <v>Negotiate terms for facility</v>
      </c>
      <c r="E916" t="str">
        <f t="shared" si="72"/>
        <v>10961</v>
      </c>
      <c r="F916">
        <f t="shared" si="74"/>
        <v>4</v>
      </c>
    </row>
    <row r="917" spans="1:6" hidden="1" x14ac:dyDescent="0.35">
      <c r="A917" t="s">
        <v>905</v>
      </c>
      <c r="B917" t="str">
        <f t="shared" si="70"/>
        <v>Manage construction or modification to building (10962)</v>
      </c>
      <c r="C917" t="str">
        <f t="shared" si="73"/>
        <v>9.1.3.5</v>
      </c>
      <c r="D917" t="str">
        <f t="shared" si="71"/>
        <v>Manage construction or modification to building</v>
      </c>
      <c r="E917" t="str">
        <f t="shared" si="72"/>
        <v>10962</v>
      </c>
      <c r="F917">
        <f t="shared" si="74"/>
        <v>4</v>
      </c>
    </row>
    <row r="918" spans="1:6" hidden="1" x14ac:dyDescent="0.35">
      <c r="A918" t="s">
        <v>906</v>
      </c>
      <c r="B918" t="str">
        <f t="shared" si="70"/>
        <v>Provide workspace and assets (10944)</v>
      </c>
      <c r="C918" t="str">
        <f t="shared" si="73"/>
        <v>9.1.4</v>
      </c>
      <c r="D918" t="str">
        <f t="shared" si="71"/>
        <v>Provide workspace and assets</v>
      </c>
      <c r="E918" t="str">
        <f t="shared" si="72"/>
        <v>10944</v>
      </c>
      <c r="F918">
        <f t="shared" si="74"/>
        <v>3</v>
      </c>
    </row>
    <row r="919" spans="1:6" hidden="1" x14ac:dyDescent="0.35">
      <c r="A919" t="s">
        <v>907</v>
      </c>
      <c r="B919" t="str">
        <f t="shared" si="70"/>
        <v>Acquire workspace and assets (10963)</v>
      </c>
      <c r="C919" t="str">
        <f t="shared" si="73"/>
        <v>9.1.4.1</v>
      </c>
      <c r="D919" t="str">
        <f t="shared" si="71"/>
        <v>Acquire workspace and assets</v>
      </c>
      <c r="E919" t="str">
        <f t="shared" si="72"/>
        <v>10963</v>
      </c>
      <c r="F919">
        <f t="shared" si="74"/>
        <v>4</v>
      </c>
    </row>
    <row r="920" spans="1:6" hidden="1" x14ac:dyDescent="0.35">
      <c r="A920" t="s">
        <v>908</v>
      </c>
      <c r="B920" t="str">
        <f t="shared" si="70"/>
        <v>Change fit/form/function of workspace and assets (10964)</v>
      </c>
      <c r="C920" t="str">
        <f t="shared" si="73"/>
        <v>9.1.4.2</v>
      </c>
      <c r="D920" t="str">
        <f t="shared" si="71"/>
        <v>Change fit/form/function of workspace and assets</v>
      </c>
      <c r="E920" t="str">
        <f t="shared" si="72"/>
        <v>10964</v>
      </c>
      <c r="F920">
        <f t="shared" si="74"/>
        <v>4</v>
      </c>
    </row>
    <row r="921" spans="1:6" x14ac:dyDescent="0.35">
      <c r="A921" t="s">
        <v>909</v>
      </c>
      <c r="B921" t="str">
        <f t="shared" si="70"/>
        <v>Plan maintenance work (10938)</v>
      </c>
      <c r="C921" t="str">
        <f t="shared" si="73"/>
        <v>9.2</v>
      </c>
      <c r="D921" t="str">
        <f t="shared" si="71"/>
        <v>Plan maintenance work</v>
      </c>
      <c r="E921" t="str">
        <f t="shared" si="72"/>
        <v>10938</v>
      </c>
      <c r="F921">
        <f t="shared" si="74"/>
        <v>2</v>
      </c>
    </row>
    <row r="922" spans="1:6" hidden="1" x14ac:dyDescent="0.35">
      <c r="A922" t="s">
        <v>910</v>
      </c>
      <c r="B922" t="str">
        <f t="shared" si="70"/>
        <v>Perform routine maintenance (16472)</v>
      </c>
      <c r="C922" t="str">
        <f t="shared" si="73"/>
        <v>9.2.1</v>
      </c>
      <c r="D922" t="str">
        <f t="shared" si="71"/>
        <v>Perform routine maintenance</v>
      </c>
      <c r="E922" t="str">
        <f t="shared" si="72"/>
        <v>16472</v>
      </c>
      <c r="F922">
        <f t="shared" si="74"/>
        <v>3</v>
      </c>
    </row>
    <row r="923" spans="1:6" hidden="1" x14ac:dyDescent="0.35">
      <c r="A923" t="s">
        <v>911</v>
      </c>
      <c r="B923" t="str">
        <f t="shared" si="70"/>
        <v>Perform corrective maintenance (16473)</v>
      </c>
      <c r="C923" t="str">
        <f t="shared" si="73"/>
        <v>9.2.2</v>
      </c>
      <c r="D923" t="str">
        <f t="shared" si="71"/>
        <v>Perform corrective maintenance</v>
      </c>
      <c r="E923" t="str">
        <f t="shared" si="72"/>
        <v>16473</v>
      </c>
      <c r="F923">
        <f t="shared" si="74"/>
        <v>3</v>
      </c>
    </row>
    <row r="924" spans="1:6" hidden="1" x14ac:dyDescent="0.35">
      <c r="A924" t="s">
        <v>912</v>
      </c>
      <c r="B924" t="str">
        <f t="shared" si="70"/>
        <v>Overhaul equipment (16474)</v>
      </c>
      <c r="C924" t="str">
        <f t="shared" si="73"/>
        <v>9.2.3</v>
      </c>
      <c r="D924" t="str">
        <f t="shared" si="71"/>
        <v>Overhaul equipment</v>
      </c>
      <c r="E924" t="str">
        <f t="shared" si="72"/>
        <v>16474</v>
      </c>
      <c r="F924">
        <f t="shared" si="74"/>
        <v>3</v>
      </c>
    </row>
    <row r="925" spans="1:6" hidden="1" x14ac:dyDescent="0.35">
      <c r="A925" t="s">
        <v>913</v>
      </c>
      <c r="B925" t="str">
        <f t="shared" si="70"/>
        <v>Manage facilities operations (10949)</v>
      </c>
      <c r="C925" t="str">
        <f t="shared" si="73"/>
        <v>9.2.4</v>
      </c>
      <c r="D925" t="str">
        <f t="shared" si="71"/>
        <v>Manage facilities operations</v>
      </c>
      <c r="E925" t="str">
        <f t="shared" si="72"/>
        <v>10949</v>
      </c>
      <c r="F925">
        <f t="shared" si="74"/>
        <v>3</v>
      </c>
    </row>
    <row r="926" spans="1:6" hidden="1" x14ac:dyDescent="0.35">
      <c r="A926" t="s">
        <v>914</v>
      </c>
      <c r="B926" t="str">
        <f t="shared" si="70"/>
        <v>Relocate people (10965)</v>
      </c>
      <c r="C926" t="str">
        <f t="shared" si="73"/>
        <v>9.2.4.1</v>
      </c>
      <c r="D926" t="str">
        <f t="shared" si="71"/>
        <v>Relocate people</v>
      </c>
      <c r="E926" t="str">
        <f t="shared" si="72"/>
        <v>10965</v>
      </c>
      <c r="F926">
        <f t="shared" si="74"/>
        <v>4</v>
      </c>
    </row>
    <row r="927" spans="1:6" hidden="1" x14ac:dyDescent="0.35">
      <c r="A927" t="s">
        <v>915</v>
      </c>
      <c r="B927" t="str">
        <f t="shared" si="70"/>
        <v>Relocate material and tools (10966)</v>
      </c>
      <c r="C927" t="str">
        <f t="shared" si="73"/>
        <v>9.2.4.2</v>
      </c>
      <c r="D927" t="str">
        <f t="shared" si="71"/>
        <v>Relocate material and tools</v>
      </c>
      <c r="E927" t="str">
        <f t="shared" si="72"/>
        <v>10966</v>
      </c>
      <c r="F927">
        <f t="shared" si="74"/>
        <v>4</v>
      </c>
    </row>
    <row r="928" spans="1:6" x14ac:dyDescent="0.35">
      <c r="A928" t="s">
        <v>916</v>
      </c>
      <c r="B928" t="str">
        <f t="shared" si="70"/>
        <v>Obtain and install assets, equipment, and tools (10939)</v>
      </c>
      <c r="C928" t="str">
        <f t="shared" si="73"/>
        <v>9.3</v>
      </c>
      <c r="D928" t="str">
        <f t="shared" si="71"/>
        <v>Obtain and install assets, equipment, and tools</v>
      </c>
      <c r="E928" t="str">
        <f t="shared" si="72"/>
        <v>10939</v>
      </c>
      <c r="F928">
        <f t="shared" si="74"/>
        <v>2</v>
      </c>
    </row>
    <row r="929" spans="1:6" hidden="1" x14ac:dyDescent="0.35">
      <c r="A929" t="s">
        <v>917</v>
      </c>
      <c r="B929" t="str">
        <f t="shared" si="70"/>
        <v>Develop ongoing maintenance policies for productive assets (10950)</v>
      </c>
      <c r="C929" t="str">
        <f t="shared" si="73"/>
        <v>9.3.1</v>
      </c>
      <c r="D929" t="str">
        <f t="shared" si="71"/>
        <v>Develop ongoing maintenance policies for productive assets</v>
      </c>
      <c r="E929" t="str">
        <f t="shared" si="72"/>
        <v>10950</v>
      </c>
      <c r="F929">
        <f t="shared" si="74"/>
        <v>3</v>
      </c>
    </row>
    <row r="930" spans="1:6" hidden="1" x14ac:dyDescent="0.35">
      <c r="A930" t="s">
        <v>918</v>
      </c>
      <c r="B930" t="str">
        <f t="shared" si="70"/>
        <v>Analyze assets, and predict maintenance requirements (10967)</v>
      </c>
      <c r="C930" t="str">
        <f t="shared" si="73"/>
        <v>9.3.1.1</v>
      </c>
      <c r="D930" t="str">
        <f t="shared" si="71"/>
        <v>Analyze assets, and predict maintenance requirements</v>
      </c>
      <c r="E930" t="str">
        <f t="shared" si="72"/>
        <v>10967</v>
      </c>
      <c r="F930">
        <f t="shared" si="74"/>
        <v>4</v>
      </c>
    </row>
    <row r="931" spans="1:6" hidden="1" x14ac:dyDescent="0.35">
      <c r="A931" t="s">
        <v>919</v>
      </c>
      <c r="B931" t="str">
        <f t="shared" si="70"/>
        <v>Develop approach to integrate preventive maintenance into production schedule (10968)</v>
      </c>
      <c r="C931" t="str">
        <f t="shared" si="73"/>
        <v>9.3.1.2</v>
      </c>
      <c r="D931" t="str">
        <f t="shared" si="71"/>
        <v>Develop approach to integrate preventive maintenance into production schedule</v>
      </c>
      <c r="E931" t="str">
        <f t="shared" si="72"/>
        <v>10968</v>
      </c>
      <c r="F931">
        <f t="shared" si="74"/>
        <v>4</v>
      </c>
    </row>
    <row r="932" spans="1:6" hidden="1" x14ac:dyDescent="0.35">
      <c r="A932" t="s">
        <v>920</v>
      </c>
      <c r="B932" t="str">
        <f t="shared" si="70"/>
        <v>Obtain and install equipment (10951)</v>
      </c>
      <c r="C932" t="str">
        <f t="shared" si="73"/>
        <v>9.3.2</v>
      </c>
      <c r="D932" t="str">
        <f t="shared" si="71"/>
        <v>Obtain and install equipment</v>
      </c>
      <c r="E932" t="str">
        <f t="shared" si="72"/>
        <v>10951</v>
      </c>
      <c r="F932">
        <f t="shared" si="74"/>
        <v>3</v>
      </c>
    </row>
    <row r="933" spans="1:6" hidden="1" x14ac:dyDescent="0.35">
      <c r="A933" t="s">
        <v>921</v>
      </c>
      <c r="B933" t="str">
        <f t="shared" si="70"/>
        <v>Design engineering solution for the manufacturing process (10969)</v>
      </c>
      <c r="C933" t="str">
        <f t="shared" si="73"/>
        <v>9.3.2.1</v>
      </c>
      <c r="D933" t="str">
        <f t="shared" si="71"/>
        <v>Design engineering solution for the manufacturing process</v>
      </c>
      <c r="E933" t="str">
        <f t="shared" si="72"/>
        <v>10969</v>
      </c>
      <c r="F933">
        <f t="shared" si="74"/>
        <v>4</v>
      </c>
    </row>
    <row r="934" spans="1:6" hidden="1" x14ac:dyDescent="0.35">
      <c r="A934" t="s">
        <v>922</v>
      </c>
      <c r="B934" t="str">
        <f t="shared" si="70"/>
        <v xml:space="preserve">Install and commission equipment  (10971) </v>
      </c>
      <c r="C934" t="str">
        <f t="shared" si="73"/>
        <v>9.3.2.2</v>
      </c>
      <c r="D934" t="str">
        <f t="shared" si="71"/>
        <v xml:space="preserve">Install and commission equipment </v>
      </c>
      <c r="E934" t="str">
        <f t="shared" si="72"/>
        <v>10971</v>
      </c>
      <c r="F934">
        <f t="shared" si="74"/>
        <v>4</v>
      </c>
    </row>
    <row r="935" spans="1:6" x14ac:dyDescent="0.35">
      <c r="A935" t="s">
        <v>923</v>
      </c>
      <c r="B935" t="str">
        <f t="shared" si="70"/>
        <v>Dispose of productive and nonproductive assets  (10940)</v>
      </c>
      <c r="C935" t="str">
        <f t="shared" si="73"/>
        <v>9.4</v>
      </c>
      <c r="D935" t="str">
        <f t="shared" si="71"/>
        <v xml:space="preserve">Dispose of productive and nonproductive assets </v>
      </c>
      <c r="E935" t="str">
        <f t="shared" si="72"/>
        <v>10940</v>
      </c>
      <c r="F935">
        <f t="shared" si="74"/>
        <v>2</v>
      </c>
    </row>
    <row r="936" spans="1:6" hidden="1" x14ac:dyDescent="0.35">
      <c r="A936" t="s">
        <v>924</v>
      </c>
      <c r="B936" t="str">
        <f t="shared" si="70"/>
        <v>Develop exit strategy (10952)</v>
      </c>
      <c r="C936" t="str">
        <f t="shared" si="73"/>
        <v>9.4.1</v>
      </c>
      <c r="D936" t="str">
        <f t="shared" si="71"/>
        <v>Develop exit strategy</v>
      </c>
      <c r="E936" t="str">
        <f t="shared" si="72"/>
        <v>10952</v>
      </c>
      <c r="F936">
        <f t="shared" si="74"/>
        <v>3</v>
      </c>
    </row>
    <row r="937" spans="1:6" hidden="1" x14ac:dyDescent="0.35">
      <c r="A937" t="s">
        <v>925</v>
      </c>
      <c r="B937" t="str">
        <f t="shared" si="70"/>
        <v>Perform sale or trade (10953)</v>
      </c>
      <c r="C937" t="str">
        <f t="shared" si="73"/>
        <v>9.4.2</v>
      </c>
      <c r="D937" t="str">
        <f t="shared" si="71"/>
        <v>Perform sale or trade</v>
      </c>
      <c r="E937" t="str">
        <f t="shared" si="72"/>
        <v>10953</v>
      </c>
      <c r="F937">
        <f t="shared" si="74"/>
        <v>3</v>
      </c>
    </row>
    <row r="938" spans="1:6" hidden="1" x14ac:dyDescent="0.35">
      <c r="A938" t="s">
        <v>926</v>
      </c>
      <c r="B938" t="str">
        <f t="shared" ref="B938:B1001" si="75">RIGHT(A938,LEN(A938)-FIND(" ",A938))</f>
        <v>Perform abandonment (10954)</v>
      </c>
      <c r="C938" t="str">
        <f t="shared" si="73"/>
        <v>9.4.3</v>
      </c>
      <c r="D938" t="str">
        <f t="shared" si="71"/>
        <v>Perform abandonment</v>
      </c>
      <c r="E938" t="str">
        <f t="shared" si="72"/>
        <v>10954</v>
      </c>
      <c r="F938">
        <f t="shared" si="74"/>
        <v>3</v>
      </c>
    </row>
    <row r="939" spans="1:6" x14ac:dyDescent="0.35">
      <c r="A939" t="s">
        <v>1207</v>
      </c>
      <c r="B939" t="str">
        <f t="shared" si="75"/>
        <v>Manage Enterprise Risk, Compliance, Remediation and Resiliency (16437)</v>
      </c>
      <c r="C939" t="str">
        <f t="shared" si="73"/>
        <v>10</v>
      </c>
      <c r="D939" t="str">
        <f t="shared" si="71"/>
        <v>Manage Enterprise Risk, Compliance, Remediation and Resiliency</v>
      </c>
      <c r="E939" t="str">
        <f t="shared" si="72"/>
        <v>16437</v>
      </c>
      <c r="F939">
        <f>INT(LEN(C939)/2)</f>
        <v>1</v>
      </c>
    </row>
    <row r="940" spans="1:6" x14ac:dyDescent="0.35">
      <c r="A940" t="s">
        <v>927</v>
      </c>
      <c r="B940" t="str">
        <f t="shared" si="75"/>
        <v>Manage enterprise risk (17060)</v>
      </c>
      <c r="C940" t="str">
        <f t="shared" si="73"/>
        <v>10.1</v>
      </c>
      <c r="D940" t="str">
        <f t="shared" si="71"/>
        <v>Manage enterprise risk</v>
      </c>
      <c r="E940" t="str">
        <f t="shared" si="72"/>
        <v>17060</v>
      </c>
      <c r="F940">
        <f t="shared" ref="F940:F1003" si="76">INT(LEN(C940)/2)</f>
        <v>2</v>
      </c>
    </row>
    <row r="941" spans="1:6" hidden="1" x14ac:dyDescent="0.35">
      <c r="A941" t="s">
        <v>928</v>
      </c>
      <c r="B941" t="str">
        <f t="shared" si="75"/>
        <v>Establish the enterprise risk framework and policies (16439)</v>
      </c>
      <c r="C941" t="str">
        <f t="shared" si="73"/>
        <v>10.1.1</v>
      </c>
      <c r="D941" t="str">
        <f t="shared" si="71"/>
        <v>Establish the enterprise risk framework and policies</v>
      </c>
      <c r="E941" t="str">
        <f t="shared" si="72"/>
        <v>16439</v>
      </c>
      <c r="F941">
        <f t="shared" si="76"/>
        <v>3</v>
      </c>
    </row>
    <row r="942" spans="1:6" hidden="1" x14ac:dyDescent="0.35">
      <c r="A942" t="s">
        <v>929</v>
      </c>
      <c r="B942" t="str">
        <f t="shared" si="75"/>
        <v>Determine risk tolerance for organization (16440)</v>
      </c>
      <c r="C942" t="str">
        <f t="shared" si="73"/>
        <v>10.1.1.1</v>
      </c>
      <c r="D942" t="str">
        <f t="shared" si="71"/>
        <v>Determine risk tolerance for organization</v>
      </c>
      <c r="E942" t="str">
        <f t="shared" si="72"/>
        <v>16440</v>
      </c>
      <c r="F942">
        <f t="shared" si="76"/>
        <v>4</v>
      </c>
    </row>
    <row r="943" spans="1:6" hidden="1" x14ac:dyDescent="0.35">
      <c r="A943" t="s">
        <v>930</v>
      </c>
      <c r="B943" t="str">
        <f t="shared" si="75"/>
        <v>Develop and maintain enterprise risk policies and procedures (16441)</v>
      </c>
      <c r="C943" t="str">
        <f t="shared" si="73"/>
        <v>10.1.1.2</v>
      </c>
      <c r="D943" t="str">
        <f t="shared" si="71"/>
        <v>Develop and maintain enterprise risk policies and procedures</v>
      </c>
      <c r="E943" t="str">
        <f t="shared" si="72"/>
        <v>16441</v>
      </c>
      <c r="F943">
        <f t="shared" si="76"/>
        <v>4</v>
      </c>
    </row>
    <row r="944" spans="1:6" hidden="1" x14ac:dyDescent="0.35">
      <c r="A944" t="s">
        <v>931</v>
      </c>
      <c r="B944" t="str">
        <f t="shared" si="75"/>
        <v>Identify and implement enterprise risk management tools (16442)</v>
      </c>
      <c r="C944" t="str">
        <f t="shared" si="73"/>
        <v>10.1.1.3</v>
      </c>
      <c r="D944" t="str">
        <f t="shared" si="71"/>
        <v>Identify and implement enterprise risk management tools</v>
      </c>
      <c r="E944" t="str">
        <f t="shared" si="72"/>
        <v>16442</v>
      </c>
      <c r="F944">
        <f t="shared" si="76"/>
        <v>4</v>
      </c>
    </row>
    <row r="945" spans="1:6" hidden="1" x14ac:dyDescent="0.35">
      <c r="A945" t="s">
        <v>932</v>
      </c>
      <c r="B945" t="str">
        <f t="shared" si="75"/>
        <v>Coordinate the sharing of risk knowledge across the organization  (16443)</v>
      </c>
      <c r="C945" t="str">
        <f t="shared" si="73"/>
        <v>10.1.1.4</v>
      </c>
      <c r="D945" t="str">
        <f t="shared" si="71"/>
        <v xml:space="preserve">Coordinate the sharing of risk knowledge across the organization </v>
      </c>
      <c r="E945" t="str">
        <f t="shared" si="72"/>
        <v>16443</v>
      </c>
      <c r="F945">
        <f t="shared" si="76"/>
        <v>4</v>
      </c>
    </row>
    <row r="946" spans="1:6" hidden="1" x14ac:dyDescent="0.35">
      <c r="A946" t="s">
        <v>933</v>
      </c>
      <c r="B946" t="str">
        <f t="shared" si="75"/>
        <v>Prepare and report enterprise risk to executive management and board (16444)</v>
      </c>
      <c r="C946" t="str">
        <f t="shared" si="73"/>
        <v>10.1.1.5</v>
      </c>
      <c r="D946" t="str">
        <f t="shared" si="71"/>
        <v>Prepare and report enterprise risk to executive management and board</v>
      </c>
      <c r="E946" t="str">
        <f t="shared" si="72"/>
        <v>16444</v>
      </c>
      <c r="F946">
        <f t="shared" si="76"/>
        <v>4</v>
      </c>
    </row>
    <row r="947" spans="1:6" hidden="1" x14ac:dyDescent="0.35">
      <c r="A947" t="s">
        <v>934</v>
      </c>
      <c r="B947" t="str">
        <f t="shared" si="75"/>
        <v>Oversee and coordinate enterprise risk management activities (16445)</v>
      </c>
      <c r="C947" t="str">
        <f t="shared" si="73"/>
        <v>10.1.2</v>
      </c>
      <c r="D947" t="str">
        <f t="shared" si="71"/>
        <v>Oversee and coordinate enterprise risk management activities</v>
      </c>
      <c r="E947" t="str">
        <f t="shared" si="72"/>
        <v>16445</v>
      </c>
      <c r="F947">
        <f t="shared" si="76"/>
        <v>3</v>
      </c>
    </row>
    <row r="948" spans="1:6" hidden="1" x14ac:dyDescent="0.35">
      <c r="A948" t="s">
        <v>935</v>
      </c>
      <c r="B948" t="str">
        <f t="shared" si="75"/>
        <v>Identify enterprise level risks (16446)</v>
      </c>
      <c r="C948" t="str">
        <f t="shared" si="73"/>
        <v>10.1.2.1</v>
      </c>
      <c r="D948" t="str">
        <f t="shared" si="71"/>
        <v>Identify enterprise level risks</v>
      </c>
      <c r="E948" t="str">
        <f t="shared" si="72"/>
        <v>16446</v>
      </c>
      <c r="F948">
        <f t="shared" si="76"/>
        <v>4</v>
      </c>
    </row>
    <row r="949" spans="1:6" hidden="1" x14ac:dyDescent="0.35">
      <c r="A949" t="s">
        <v>936</v>
      </c>
      <c r="B949" t="str">
        <f t="shared" si="75"/>
        <v>Assess risks to determine which to mitigate (16447)</v>
      </c>
      <c r="C949" t="str">
        <f t="shared" si="73"/>
        <v>10.1.2.2</v>
      </c>
      <c r="D949" t="str">
        <f t="shared" si="71"/>
        <v>Assess risks to determine which to mitigate</v>
      </c>
      <c r="E949" t="str">
        <f t="shared" si="72"/>
        <v>16447</v>
      </c>
      <c r="F949">
        <f t="shared" si="76"/>
        <v>4</v>
      </c>
    </row>
    <row r="950" spans="1:6" hidden="1" x14ac:dyDescent="0.35">
      <c r="A950" t="s">
        <v>937</v>
      </c>
      <c r="B950" t="str">
        <f t="shared" si="75"/>
        <v>Develop risk mitigation and management strategy, and integrate with existing performance management processes (16448)</v>
      </c>
      <c r="C950" t="str">
        <f t="shared" si="73"/>
        <v>10.1.2.3</v>
      </c>
      <c r="D950" t="str">
        <f t="shared" si="71"/>
        <v>Develop risk mitigation and management strategy, and integrate with existing performance management processes</v>
      </c>
      <c r="E950" t="str">
        <f t="shared" si="72"/>
        <v>16448</v>
      </c>
      <c r="F950">
        <f t="shared" si="76"/>
        <v>4</v>
      </c>
    </row>
    <row r="951" spans="1:6" hidden="1" x14ac:dyDescent="0.35">
      <c r="A951" t="s">
        <v>938</v>
      </c>
      <c r="B951" t="str">
        <f t="shared" si="75"/>
        <v>Verify business unit and functional risk mitigation plans are implemented  (16449)</v>
      </c>
      <c r="C951" t="str">
        <f t="shared" si="73"/>
        <v>10.1.2.4</v>
      </c>
      <c r="D951" t="str">
        <f t="shared" si="71"/>
        <v xml:space="preserve">Verify business unit and functional risk mitigation plans are implemented </v>
      </c>
      <c r="E951" t="str">
        <f t="shared" si="72"/>
        <v>16449</v>
      </c>
      <c r="F951">
        <f t="shared" si="76"/>
        <v>4</v>
      </c>
    </row>
    <row r="952" spans="1:6" hidden="1" x14ac:dyDescent="0.35">
      <c r="A952" t="s">
        <v>939</v>
      </c>
      <c r="B952" t="str">
        <f t="shared" si="75"/>
        <v>Ensure risks and risk mitigation actions are monitored (16450)</v>
      </c>
      <c r="C952" t="str">
        <f t="shared" si="73"/>
        <v>10.1.2.5</v>
      </c>
      <c r="D952" t="str">
        <f t="shared" si="71"/>
        <v>Ensure risks and risk mitigation actions are monitored</v>
      </c>
      <c r="E952" t="str">
        <f t="shared" si="72"/>
        <v>16450</v>
      </c>
      <c r="F952">
        <f t="shared" si="76"/>
        <v>4</v>
      </c>
    </row>
    <row r="953" spans="1:6" hidden="1" x14ac:dyDescent="0.35">
      <c r="A953" t="s">
        <v>940</v>
      </c>
      <c r="B953" t="str">
        <f t="shared" si="75"/>
        <v>Report on risk activities (16451)</v>
      </c>
      <c r="C953" t="str">
        <f t="shared" si="73"/>
        <v>10.1.2.6</v>
      </c>
      <c r="D953" t="str">
        <f t="shared" si="71"/>
        <v>Report on risk activities</v>
      </c>
      <c r="E953" t="str">
        <f t="shared" si="72"/>
        <v>16451</v>
      </c>
      <c r="F953">
        <f t="shared" si="76"/>
        <v>4</v>
      </c>
    </row>
    <row r="954" spans="1:6" hidden="1" x14ac:dyDescent="0.35">
      <c r="A954" t="s">
        <v>941</v>
      </c>
      <c r="B954" t="str">
        <f t="shared" si="75"/>
        <v>Coordinate business unit and functional risk management activities (16452)</v>
      </c>
      <c r="C954" t="str">
        <f t="shared" si="73"/>
        <v>10.1.3</v>
      </c>
      <c r="D954" t="str">
        <f t="shared" ref="D954:D1016" si="77">LEFT(B954,FIND("(",B954)-2)</f>
        <v>Coordinate business unit and functional risk management activities</v>
      </c>
      <c r="E954" t="str">
        <f t="shared" ref="E954:E1016" si="78">MID(B954,FIND("(",B954)+1,5)</f>
        <v>16452</v>
      </c>
      <c r="F954">
        <f t="shared" si="76"/>
        <v>3</v>
      </c>
    </row>
    <row r="955" spans="1:6" hidden="1" x14ac:dyDescent="0.35">
      <c r="A955" t="s">
        <v>942</v>
      </c>
      <c r="B955" t="str">
        <f t="shared" si="75"/>
        <v>Ensure that each business unit/ function follows the enterprise risk management process (16453)</v>
      </c>
      <c r="C955" t="str">
        <f t="shared" si="73"/>
        <v>10.1.3.1</v>
      </c>
      <c r="D955" t="str">
        <f t="shared" si="77"/>
        <v>Ensure that each business unit/ function follows the enterprise risk management process</v>
      </c>
      <c r="E955" t="str">
        <f t="shared" si="78"/>
        <v>16453</v>
      </c>
      <c r="F955">
        <f t="shared" si="76"/>
        <v>4</v>
      </c>
    </row>
    <row r="956" spans="1:6" hidden="1" x14ac:dyDescent="0.35">
      <c r="A956" t="s">
        <v>943</v>
      </c>
      <c r="B956" t="str">
        <f t="shared" si="75"/>
        <v>Ensure that each business unit/ function follows the enterprise risk reporting process (16454)</v>
      </c>
      <c r="C956" t="str">
        <f t="shared" si="73"/>
        <v>10.1.3.2</v>
      </c>
      <c r="D956" t="str">
        <f t="shared" si="77"/>
        <v>Ensure that each business unit/ function follows the enterprise risk reporting process</v>
      </c>
      <c r="E956" t="str">
        <f t="shared" si="78"/>
        <v>16454</v>
      </c>
      <c r="F956">
        <f t="shared" si="76"/>
        <v>4</v>
      </c>
    </row>
    <row r="957" spans="1:6" hidden="1" x14ac:dyDescent="0.35">
      <c r="A957" t="s">
        <v>944</v>
      </c>
      <c r="B957" t="str">
        <f t="shared" si="75"/>
        <v>Manage business unit and function risk (17462)</v>
      </c>
      <c r="C957" t="str">
        <f t="shared" si="73"/>
        <v>10.1.4</v>
      </c>
      <c r="D957" t="str">
        <f t="shared" si="77"/>
        <v>Manage business unit and function risk</v>
      </c>
      <c r="E957" t="str">
        <f t="shared" si="78"/>
        <v>17462</v>
      </c>
      <c r="F957">
        <f t="shared" si="76"/>
        <v>3</v>
      </c>
    </row>
    <row r="958" spans="1:6" hidden="1" x14ac:dyDescent="0.35">
      <c r="A958" t="s">
        <v>945</v>
      </c>
      <c r="B958" t="str">
        <f t="shared" si="75"/>
        <v>Identify risks (16456)</v>
      </c>
      <c r="C958" t="str">
        <f t="shared" si="73"/>
        <v>10.1.4.1</v>
      </c>
      <c r="D958" t="str">
        <f t="shared" si="77"/>
        <v>Identify risks</v>
      </c>
      <c r="E958" t="str">
        <f t="shared" si="78"/>
        <v>16456</v>
      </c>
      <c r="F958">
        <f t="shared" si="76"/>
        <v>4</v>
      </c>
    </row>
    <row r="959" spans="1:6" hidden="1" x14ac:dyDescent="0.35">
      <c r="A959" t="s">
        <v>946</v>
      </c>
      <c r="B959" t="str">
        <f t="shared" si="75"/>
        <v>Assess risks using enterprise risk framework policies and procedures  (16457)</v>
      </c>
      <c r="C959" t="str">
        <f t="shared" si="73"/>
        <v>10.1.4.2</v>
      </c>
      <c r="D959" t="str">
        <f t="shared" si="77"/>
        <v xml:space="preserve">Assess risks using enterprise risk framework policies and procedures </v>
      </c>
      <c r="E959" t="str">
        <f t="shared" si="78"/>
        <v>16457</v>
      </c>
      <c r="F959">
        <f t="shared" si="76"/>
        <v>4</v>
      </c>
    </row>
    <row r="960" spans="1:6" hidden="1" x14ac:dyDescent="0.35">
      <c r="A960" t="s">
        <v>947</v>
      </c>
      <c r="B960" t="str">
        <f t="shared" si="75"/>
        <v>Develop mitigation plans for risks  (16458)</v>
      </c>
      <c r="C960" t="str">
        <f t="shared" si="73"/>
        <v>10.1.4.3</v>
      </c>
      <c r="D960" t="str">
        <f t="shared" si="77"/>
        <v xml:space="preserve">Develop mitigation plans for risks </v>
      </c>
      <c r="E960" t="str">
        <f t="shared" si="78"/>
        <v>16458</v>
      </c>
      <c r="F960">
        <f t="shared" si="76"/>
        <v>4</v>
      </c>
    </row>
    <row r="961" spans="1:6" hidden="1" x14ac:dyDescent="0.35">
      <c r="A961" t="s">
        <v>948</v>
      </c>
      <c r="B961" t="str">
        <f t="shared" si="75"/>
        <v>Implement mitigation plans for risks  (16459)</v>
      </c>
      <c r="C961" t="str">
        <f t="shared" si="73"/>
        <v>10.1.4.4</v>
      </c>
      <c r="D961" t="str">
        <f t="shared" si="77"/>
        <v xml:space="preserve">Implement mitigation plans for risks </v>
      </c>
      <c r="E961" t="str">
        <f t="shared" si="78"/>
        <v>16459</v>
      </c>
      <c r="F961">
        <f t="shared" si="76"/>
        <v>4</v>
      </c>
    </row>
    <row r="962" spans="1:6" hidden="1" x14ac:dyDescent="0.35">
      <c r="A962" t="s">
        <v>949</v>
      </c>
      <c r="B962" t="str">
        <f t="shared" si="75"/>
        <v>Monitor risks (16460)</v>
      </c>
      <c r="C962" t="str">
        <f t="shared" si="73"/>
        <v>10.1.4.5</v>
      </c>
      <c r="D962" t="str">
        <f t="shared" si="77"/>
        <v>Monitor risks</v>
      </c>
      <c r="E962" t="str">
        <f t="shared" si="78"/>
        <v>16460</v>
      </c>
      <c r="F962">
        <f t="shared" si="76"/>
        <v>4</v>
      </c>
    </row>
    <row r="963" spans="1:6" hidden="1" x14ac:dyDescent="0.35">
      <c r="A963" t="s">
        <v>950</v>
      </c>
      <c r="B963" t="str">
        <f t="shared" si="75"/>
        <v>Analyze risk activities and update plans (16461)</v>
      </c>
      <c r="C963" t="str">
        <f t="shared" ref="C963:C1026" si="79">LEFT(A963,FIND(" ",A963)-1)</f>
        <v>10.1.4.6</v>
      </c>
      <c r="D963" t="str">
        <f t="shared" si="77"/>
        <v>Analyze risk activities and update plans</v>
      </c>
      <c r="E963" t="str">
        <f t="shared" si="78"/>
        <v>16461</v>
      </c>
      <c r="F963">
        <f t="shared" si="76"/>
        <v>4</v>
      </c>
    </row>
    <row r="964" spans="1:6" hidden="1" x14ac:dyDescent="0.35">
      <c r="A964" t="s">
        <v>951</v>
      </c>
      <c r="B964" t="str">
        <f t="shared" si="75"/>
        <v>Report on risk activities (16462)</v>
      </c>
      <c r="C964" t="str">
        <f t="shared" si="79"/>
        <v>10.1.4.7</v>
      </c>
      <c r="D964" t="str">
        <f t="shared" si="77"/>
        <v>Report on risk activities</v>
      </c>
      <c r="E964" t="str">
        <f t="shared" si="78"/>
        <v>16462</v>
      </c>
      <c r="F964">
        <f t="shared" si="76"/>
        <v>4</v>
      </c>
    </row>
    <row r="965" spans="1:6" x14ac:dyDescent="0.35">
      <c r="A965" t="s">
        <v>952</v>
      </c>
      <c r="B965" t="str">
        <f t="shared" si="75"/>
        <v>Manage compliance (17467)</v>
      </c>
      <c r="C965" t="str">
        <f t="shared" si="79"/>
        <v>10.2</v>
      </c>
      <c r="D965" t="str">
        <f t="shared" si="77"/>
        <v>Manage compliance</v>
      </c>
      <c r="E965" t="str">
        <f t="shared" si="78"/>
        <v>17467</v>
      </c>
      <c r="F965">
        <f t="shared" si="76"/>
        <v>2</v>
      </c>
    </row>
    <row r="966" spans="1:6" hidden="1" x14ac:dyDescent="0.35">
      <c r="A966" t="s">
        <v>953</v>
      </c>
      <c r="B966" t="str">
        <f t="shared" si="75"/>
        <v>Establish compliance framework and policies  (17468)</v>
      </c>
      <c r="C966" t="str">
        <f t="shared" si="79"/>
        <v>10.2.1</v>
      </c>
      <c r="D966" t="str">
        <f t="shared" si="77"/>
        <v xml:space="preserve">Establish compliance framework and policies </v>
      </c>
      <c r="E966" t="str">
        <f t="shared" si="78"/>
        <v>17468</v>
      </c>
      <c r="F966">
        <f t="shared" si="76"/>
        <v>3</v>
      </c>
    </row>
    <row r="967" spans="1:6" hidden="1" x14ac:dyDescent="0.35">
      <c r="A967" t="s">
        <v>954</v>
      </c>
      <c r="B967" t="str">
        <f t="shared" si="75"/>
        <v>Develop enterprise compliance policies and procedures (17469)</v>
      </c>
      <c r="C967" t="str">
        <f t="shared" si="79"/>
        <v>10.2.1.1</v>
      </c>
      <c r="D967" t="str">
        <f t="shared" si="77"/>
        <v>Develop enterprise compliance policies and procedures</v>
      </c>
      <c r="E967" t="str">
        <f t="shared" si="78"/>
        <v>17469</v>
      </c>
      <c r="F967">
        <f t="shared" si="76"/>
        <v>4</v>
      </c>
    </row>
    <row r="968" spans="1:6" hidden="1" x14ac:dyDescent="0.35">
      <c r="A968" t="s">
        <v>955</v>
      </c>
      <c r="B968" t="str">
        <f t="shared" si="75"/>
        <v>Implement enterprise compliance activities (17470)</v>
      </c>
      <c r="C968" t="str">
        <f t="shared" si="79"/>
        <v>10.2.1.2</v>
      </c>
      <c r="D968" t="str">
        <f t="shared" si="77"/>
        <v>Implement enterprise compliance activities</v>
      </c>
      <c r="E968" t="str">
        <f t="shared" si="78"/>
        <v>17470</v>
      </c>
      <c r="F968">
        <f t="shared" si="76"/>
        <v>4</v>
      </c>
    </row>
    <row r="969" spans="1:6" hidden="1" x14ac:dyDescent="0.35">
      <c r="A969" t="s">
        <v>956</v>
      </c>
      <c r="B969" t="str">
        <f t="shared" si="75"/>
        <v>Manage internal audits (14133)</v>
      </c>
      <c r="C969" t="str">
        <f t="shared" si="79"/>
        <v>10.2.1.3</v>
      </c>
      <c r="D969" t="str">
        <f t="shared" si="77"/>
        <v>Manage internal audits</v>
      </c>
      <c r="E969" t="str">
        <f t="shared" si="78"/>
        <v>14133</v>
      </c>
      <c r="F969">
        <f t="shared" si="76"/>
        <v>4</v>
      </c>
    </row>
    <row r="970" spans="1:6" hidden="1" x14ac:dyDescent="0.35">
      <c r="A970" t="s">
        <v>957</v>
      </c>
      <c r="B970" t="str">
        <f t="shared" si="75"/>
        <v>Maintain controls-related technologies and tools (14137)</v>
      </c>
      <c r="C970" t="str">
        <f t="shared" si="79"/>
        <v>10.2.1.4</v>
      </c>
      <c r="D970" t="str">
        <f t="shared" si="77"/>
        <v>Maintain controls-related technologies and tools</v>
      </c>
      <c r="E970" t="str">
        <f t="shared" si="78"/>
        <v>14137</v>
      </c>
      <c r="F970">
        <f t="shared" si="76"/>
        <v>4</v>
      </c>
    </row>
    <row r="971" spans="1:6" hidden="1" x14ac:dyDescent="0.35">
      <c r="A971" t="s">
        <v>958</v>
      </c>
      <c r="B971" t="str">
        <f t="shared" si="75"/>
        <v>Manage regulatory compliance (16463)</v>
      </c>
      <c r="C971" t="str">
        <f t="shared" si="79"/>
        <v>10.2.2</v>
      </c>
      <c r="D971" t="str">
        <f t="shared" si="77"/>
        <v>Manage regulatory compliance</v>
      </c>
      <c r="E971" t="str">
        <f t="shared" si="78"/>
        <v>16463</v>
      </c>
      <c r="F971">
        <f t="shared" si="76"/>
        <v>3</v>
      </c>
    </row>
    <row r="972" spans="1:6" hidden="1" x14ac:dyDescent="0.35">
      <c r="A972" t="s">
        <v>959</v>
      </c>
      <c r="B972" t="str">
        <f t="shared" si="75"/>
        <v>Develop regulatory compliance procedures (16464)</v>
      </c>
      <c r="C972" t="str">
        <f t="shared" si="79"/>
        <v>10.2.2.1</v>
      </c>
      <c r="D972" t="str">
        <f t="shared" si="77"/>
        <v>Develop regulatory compliance procedures</v>
      </c>
      <c r="E972" t="str">
        <f t="shared" si="78"/>
        <v>16464</v>
      </c>
      <c r="F972">
        <f t="shared" si="76"/>
        <v>4</v>
      </c>
    </row>
    <row r="973" spans="1:6" hidden="1" x14ac:dyDescent="0.35">
      <c r="A973" t="s">
        <v>960</v>
      </c>
      <c r="B973" t="str">
        <f t="shared" si="75"/>
        <v>Identify applicable regulatory requirements (16465)</v>
      </c>
      <c r="C973" t="str">
        <f t="shared" si="79"/>
        <v>10.2.2.2</v>
      </c>
      <c r="D973" t="str">
        <f t="shared" si="77"/>
        <v>Identify applicable regulatory requirements</v>
      </c>
      <c r="E973" t="str">
        <f t="shared" si="78"/>
        <v>16465</v>
      </c>
      <c r="F973">
        <f t="shared" si="76"/>
        <v>4</v>
      </c>
    </row>
    <row r="974" spans="1:6" hidden="1" x14ac:dyDescent="0.35">
      <c r="A974" t="s">
        <v>961</v>
      </c>
      <c r="B974" t="str">
        <f t="shared" si="75"/>
        <v>Monitor the regulatory environment for changing or emerging regulations  (16466)</v>
      </c>
      <c r="C974" t="str">
        <f t="shared" si="79"/>
        <v>10.2.2.3</v>
      </c>
      <c r="D974" t="str">
        <f t="shared" si="77"/>
        <v xml:space="preserve">Monitor the regulatory environment for changing or emerging regulations </v>
      </c>
      <c r="E974" t="str">
        <f t="shared" si="78"/>
        <v>16466</v>
      </c>
      <c r="F974">
        <f t="shared" si="76"/>
        <v>4</v>
      </c>
    </row>
    <row r="975" spans="1:6" hidden="1" x14ac:dyDescent="0.35">
      <c r="A975" t="s">
        <v>962</v>
      </c>
      <c r="B975" t="str">
        <f t="shared" si="75"/>
        <v>Assess current compliance position, and identify weaknesses or shortfalls therein (16467)</v>
      </c>
      <c r="C975" t="str">
        <f t="shared" si="79"/>
        <v>10.2.2.4</v>
      </c>
      <c r="D975" t="str">
        <f t="shared" si="77"/>
        <v>Assess current compliance position, and identify weaknesses or shortfalls therein</v>
      </c>
      <c r="E975" t="str">
        <f t="shared" si="78"/>
        <v>16467</v>
      </c>
      <c r="F975">
        <f t="shared" si="76"/>
        <v>4</v>
      </c>
    </row>
    <row r="976" spans="1:6" hidden="1" x14ac:dyDescent="0.35">
      <c r="A976" t="s">
        <v>963</v>
      </c>
      <c r="B976" t="str">
        <f t="shared" si="75"/>
        <v>Implement missing or stronger regulatory compliance controls and policies (16468)</v>
      </c>
      <c r="C976" t="str">
        <f t="shared" si="79"/>
        <v>10.2.2.5</v>
      </c>
      <c r="D976" t="str">
        <f t="shared" si="77"/>
        <v>Implement missing or stronger regulatory compliance controls and policies</v>
      </c>
      <c r="E976" t="str">
        <f t="shared" si="78"/>
        <v>16468</v>
      </c>
      <c r="F976">
        <f t="shared" si="76"/>
        <v>4</v>
      </c>
    </row>
    <row r="977" spans="1:6" hidden="1" x14ac:dyDescent="0.35">
      <c r="A977" t="s">
        <v>964</v>
      </c>
      <c r="B977" t="str">
        <f t="shared" si="75"/>
        <v>Monitor and test, on an ongoing and scheduled basis, regulatory compliance position and existing controls, defining controls that should be added, removed, or modified as required (16469)</v>
      </c>
      <c r="C977" t="str">
        <f t="shared" si="79"/>
        <v>10.2.2.6</v>
      </c>
      <c r="D977" t="str">
        <f t="shared" si="77"/>
        <v>Monitor and test, on an ongoing and scheduled basis, regulatory compliance position and existing controls, defining controls that should be added, removed, or modified as required</v>
      </c>
      <c r="E977" t="str">
        <f t="shared" si="78"/>
        <v>16469</v>
      </c>
      <c r="F977">
        <f t="shared" si="76"/>
        <v>4</v>
      </c>
    </row>
    <row r="978" spans="1:6" hidden="1" x14ac:dyDescent="0.35">
      <c r="A978" t="s">
        <v>965</v>
      </c>
      <c r="B978" t="str">
        <f t="shared" si="75"/>
        <v>Maintain relationships with regulators as appropriate (16470)</v>
      </c>
      <c r="C978" t="str">
        <f t="shared" si="79"/>
        <v>10.2.2.7</v>
      </c>
      <c r="D978" t="str">
        <f t="shared" si="77"/>
        <v>Maintain relationships with regulators as appropriate</v>
      </c>
      <c r="E978" t="str">
        <f t="shared" si="78"/>
        <v>16470</v>
      </c>
      <c r="F978">
        <f t="shared" si="76"/>
        <v>4</v>
      </c>
    </row>
    <row r="979" spans="1:6" x14ac:dyDescent="0.35">
      <c r="A979" t="s">
        <v>966</v>
      </c>
      <c r="B979" t="str">
        <f t="shared" si="75"/>
        <v>Manage remediation efforts (11185)</v>
      </c>
      <c r="C979" t="str">
        <f t="shared" si="79"/>
        <v>10.3</v>
      </c>
      <c r="D979" t="str">
        <f t="shared" si="77"/>
        <v>Manage remediation efforts</v>
      </c>
      <c r="E979" t="str">
        <f t="shared" si="78"/>
        <v>11185</v>
      </c>
      <c r="F979">
        <f t="shared" si="76"/>
        <v>2</v>
      </c>
    </row>
    <row r="980" spans="1:6" hidden="1" x14ac:dyDescent="0.35">
      <c r="A980" t="s">
        <v>967</v>
      </c>
      <c r="B980" t="str">
        <f t="shared" si="75"/>
        <v>Create remediation plans (11201)</v>
      </c>
      <c r="C980" t="str">
        <f t="shared" si="79"/>
        <v>10.3.1</v>
      </c>
      <c r="D980" t="str">
        <f t="shared" si="77"/>
        <v>Create remediation plans</v>
      </c>
      <c r="E980" t="str">
        <f t="shared" si="78"/>
        <v>11201</v>
      </c>
      <c r="F980">
        <f t="shared" si="76"/>
        <v>3</v>
      </c>
    </row>
    <row r="981" spans="1:6" hidden="1" x14ac:dyDescent="0.35">
      <c r="A981" t="s">
        <v>968</v>
      </c>
      <c r="B981" t="str">
        <f t="shared" si="75"/>
        <v>Contact and confer with experts (11202)</v>
      </c>
      <c r="C981" t="str">
        <f t="shared" si="79"/>
        <v>10.3.2</v>
      </c>
      <c r="D981" t="str">
        <f t="shared" si="77"/>
        <v>Contact and confer with experts</v>
      </c>
      <c r="E981" t="str">
        <f t="shared" si="78"/>
        <v>11202</v>
      </c>
      <c r="F981">
        <f t="shared" si="76"/>
        <v>3</v>
      </c>
    </row>
    <row r="982" spans="1:6" hidden="1" x14ac:dyDescent="0.35">
      <c r="A982" t="s">
        <v>969</v>
      </c>
      <c r="B982" t="str">
        <f t="shared" si="75"/>
        <v>Identify/dedicate resources (11203)</v>
      </c>
      <c r="C982" t="str">
        <f t="shared" si="79"/>
        <v>10.3.3</v>
      </c>
      <c r="D982" t="str">
        <f t="shared" si="77"/>
        <v>Identify/dedicate resources</v>
      </c>
      <c r="E982" t="str">
        <f t="shared" si="78"/>
        <v>11203</v>
      </c>
      <c r="F982">
        <f t="shared" si="76"/>
        <v>3</v>
      </c>
    </row>
    <row r="983" spans="1:6" hidden="1" x14ac:dyDescent="0.35">
      <c r="A983" t="s">
        <v>970</v>
      </c>
      <c r="B983" t="str">
        <f t="shared" si="75"/>
        <v>Investigate legal aspects (11204)</v>
      </c>
      <c r="C983" t="str">
        <f t="shared" si="79"/>
        <v>10.3.4</v>
      </c>
      <c r="D983" t="str">
        <f t="shared" si="77"/>
        <v>Investigate legal aspects</v>
      </c>
      <c r="E983" t="str">
        <f t="shared" si="78"/>
        <v>11204</v>
      </c>
      <c r="F983">
        <f t="shared" si="76"/>
        <v>3</v>
      </c>
    </row>
    <row r="984" spans="1:6" hidden="1" x14ac:dyDescent="0.35">
      <c r="A984" t="s">
        <v>971</v>
      </c>
      <c r="B984" t="str">
        <f t="shared" si="75"/>
        <v>Investigate damage cause (11205)</v>
      </c>
      <c r="C984" t="str">
        <f t="shared" si="79"/>
        <v>10.3.5</v>
      </c>
      <c r="D984" t="str">
        <f t="shared" si="77"/>
        <v>Investigate damage cause</v>
      </c>
      <c r="E984" t="str">
        <f t="shared" si="78"/>
        <v>11205</v>
      </c>
      <c r="F984">
        <f t="shared" si="76"/>
        <v>3</v>
      </c>
    </row>
    <row r="985" spans="1:6" hidden="1" x14ac:dyDescent="0.35">
      <c r="A985" t="s">
        <v>972</v>
      </c>
      <c r="B985" t="str">
        <f t="shared" si="75"/>
        <v>Amend or create policy (11206)</v>
      </c>
      <c r="C985" t="str">
        <f t="shared" si="79"/>
        <v>10.3.6</v>
      </c>
      <c r="D985" t="str">
        <f t="shared" si="77"/>
        <v>Amend or create policy</v>
      </c>
      <c r="E985" t="str">
        <f t="shared" si="78"/>
        <v>11206</v>
      </c>
      <c r="F985">
        <f t="shared" si="76"/>
        <v>3</v>
      </c>
    </row>
    <row r="986" spans="1:6" x14ac:dyDescent="0.35">
      <c r="A986" t="s">
        <v>973</v>
      </c>
      <c r="B986" t="str">
        <f t="shared" si="75"/>
        <v>Manage business resiliency (11216)</v>
      </c>
      <c r="C986" t="str">
        <f t="shared" si="79"/>
        <v>10.4</v>
      </c>
      <c r="D986" t="str">
        <f t="shared" si="77"/>
        <v>Manage business resiliency</v>
      </c>
      <c r="E986" t="str">
        <f t="shared" si="78"/>
        <v>11216</v>
      </c>
      <c r="F986">
        <f t="shared" si="76"/>
        <v>2</v>
      </c>
    </row>
    <row r="987" spans="1:6" hidden="1" x14ac:dyDescent="0.35">
      <c r="A987" t="s">
        <v>974</v>
      </c>
      <c r="B987" t="str">
        <f t="shared" si="75"/>
        <v>Develop the business resilience strategy  (11221)</v>
      </c>
      <c r="C987" t="str">
        <f t="shared" si="79"/>
        <v>10.4.1</v>
      </c>
      <c r="D987" t="str">
        <f t="shared" si="77"/>
        <v xml:space="preserve">Develop the business resilience strategy </v>
      </c>
      <c r="E987" t="str">
        <f t="shared" si="78"/>
        <v>11221</v>
      </c>
      <c r="F987">
        <f t="shared" si="76"/>
        <v>3</v>
      </c>
    </row>
    <row r="988" spans="1:6" hidden="1" x14ac:dyDescent="0.35">
      <c r="A988" t="s">
        <v>975</v>
      </c>
      <c r="B988" t="str">
        <f t="shared" si="75"/>
        <v>Perform continuous business operations planning (11222)</v>
      </c>
      <c r="C988" t="str">
        <f t="shared" si="79"/>
        <v>10.4.2</v>
      </c>
      <c r="D988" t="str">
        <f t="shared" si="77"/>
        <v>Perform continuous business operations planning</v>
      </c>
      <c r="E988" t="str">
        <f t="shared" si="78"/>
        <v>11222</v>
      </c>
      <c r="F988">
        <f t="shared" si="76"/>
        <v>3</v>
      </c>
    </row>
    <row r="989" spans="1:6" hidden="1" x14ac:dyDescent="0.35">
      <c r="A989" t="s">
        <v>976</v>
      </c>
      <c r="B989" t="str">
        <f t="shared" si="75"/>
        <v>Test continuous business operations (11223)</v>
      </c>
      <c r="C989" t="str">
        <f t="shared" si="79"/>
        <v>10.4.3</v>
      </c>
      <c r="D989" t="str">
        <f t="shared" si="77"/>
        <v>Test continuous business operations</v>
      </c>
      <c r="E989" t="str">
        <f t="shared" si="78"/>
        <v>11223</v>
      </c>
      <c r="F989">
        <f t="shared" si="76"/>
        <v>3</v>
      </c>
    </row>
    <row r="990" spans="1:6" hidden="1" x14ac:dyDescent="0.35">
      <c r="A990" t="s">
        <v>977</v>
      </c>
      <c r="B990" t="str">
        <f t="shared" si="75"/>
        <v>Maintain continuous business operations  (11224)</v>
      </c>
      <c r="C990" t="str">
        <f t="shared" si="79"/>
        <v>10.4.4</v>
      </c>
      <c r="D990" t="str">
        <f t="shared" si="77"/>
        <v xml:space="preserve">Maintain continuous business operations </v>
      </c>
      <c r="E990" t="str">
        <f t="shared" si="78"/>
        <v>11224</v>
      </c>
      <c r="F990">
        <f t="shared" si="76"/>
        <v>3</v>
      </c>
    </row>
    <row r="991" spans="1:6" hidden="1" x14ac:dyDescent="0.35">
      <c r="A991" t="s">
        <v>978</v>
      </c>
      <c r="B991" t="str">
        <f t="shared" si="75"/>
        <v>Share knowledge of specific risks across other parts of the organization (16471)</v>
      </c>
      <c r="C991" t="str">
        <f t="shared" si="79"/>
        <v>10.4.5</v>
      </c>
      <c r="D991" t="str">
        <f t="shared" si="77"/>
        <v>Share knowledge of specific risks across other parts of the organization</v>
      </c>
      <c r="E991" t="str">
        <f t="shared" si="78"/>
        <v>16471</v>
      </c>
      <c r="F991">
        <f t="shared" si="76"/>
        <v>3</v>
      </c>
    </row>
    <row r="992" spans="1:6" x14ac:dyDescent="0.35">
      <c r="A992" t="s">
        <v>1208</v>
      </c>
      <c r="B992" t="str">
        <f t="shared" si="75"/>
        <v xml:space="preserve">Manage External Relationships (10012) </v>
      </c>
      <c r="C992" t="str">
        <f t="shared" si="79"/>
        <v>11</v>
      </c>
      <c r="D992" t="str">
        <f t="shared" si="77"/>
        <v>Manage External Relationships</v>
      </c>
      <c r="E992" t="str">
        <f t="shared" si="78"/>
        <v>10012</v>
      </c>
      <c r="F992">
        <f t="shared" si="76"/>
        <v>1</v>
      </c>
    </row>
    <row r="993" spans="1:6" x14ac:dyDescent="0.35">
      <c r="A993" t="s">
        <v>979</v>
      </c>
      <c r="B993" t="str">
        <f t="shared" si="75"/>
        <v>Build investor relationships (11010)</v>
      </c>
      <c r="C993" t="str">
        <f t="shared" si="79"/>
        <v>11.1</v>
      </c>
      <c r="D993" t="str">
        <f t="shared" si="77"/>
        <v>Build investor relationships</v>
      </c>
      <c r="E993" t="str">
        <f t="shared" si="78"/>
        <v>11010</v>
      </c>
      <c r="F993">
        <f t="shared" si="76"/>
        <v>2</v>
      </c>
    </row>
    <row r="994" spans="1:6" hidden="1" x14ac:dyDescent="0.35">
      <c r="A994" t="s">
        <v>980</v>
      </c>
      <c r="B994" t="str">
        <f t="shared" si="75"/>
        <v>Plan, build, and manage lender relations (11035)</v>
      </c>
      <c r="C994" t="str">
        <f t="shared" si="79"/>
        <v>11.1.1</v>
      </c>
      <c r="D994" t="str">
        <f t="shared" si="77"/>
        <v>Plan, build, and manage lender relations</v>
      </c>
      <c r="E994" t="str">
        <f t="shared" si="78"/>
        <v>11035</v>
      </c>
      <c r="F994">
        <f t="shared" si="76"/>
        <v>3</v>
      </c>
    </row>
    <row r="995" spans="1:6" hidden="1" x14ac:dyDescent="0.35">
      <c r="A995" t="s">
        <v>981</v>
      </c>
      <c r="B995" t="str">
        <f t="shared" si="75"/>
        <v>Plan, build, and manage analyst relations (11036)</v>
      </c>
      <c r="C995" t="str">
        <f t="shared" si="79"/>
        <v>11.1.2</v>
      </c>
      <c r="D995" t="str">
        <f t="shared" si="77"/>
        <v>Plan, build, and manage analyst relations</v>
      </c>
      <c r="E995" t="str">
        <f t="shared" si="78"/>
        <v>11036</v>
      </c>
      <c r="F995">
        <f t="shared" si="76"/>
        <v>3</v>
      </c>
    </row>
    <row r="996" spans="1:6" hidden="1" x14ac:dyDescent="0.35">
      <c r="A996" t="s">
        <v>982</v>
      </c>
      <c r="B996" t="str">
        <f t="shared" si="75"/>
        <v>Communicate with shareholders (11037)</v>
      </c>
      <c r="C996" t="str">
        <f t="shared" si="79"/>
        <v>11.1.3</v>
      </c>
      <c r="D996" t="str">
        <f t="shared" si="77"/>
        <v>Communicate with shareholders</v>
      </c>
      <c r="E996" t="str">
        <f t="shared" si="78"/>
        <v>11037</v>
      </c>
      <c r="F996">
        <f t="shared" si="76"/>
        <v>3</v>
      </c>
    </row>
    <row r="997" spans="1:6" x14ac:dyDescent="0.35">
      <c r="A997" t="s">
        <v>983</v>
      </c>
      <c r="B997" t="str">
        <f t="shared" si="75"/>
        <v>Manage government and industry relationships (11011)</v>
      </c>
      <c r="C997" t="str">
        <f t="shared" si="79"/>
        <v>11.2</v>
      </c>
      <c r="D997" t="str">
        <f t="shared" si="77"/>
        <v>Manage government and industry relationships</v>
      </c>
      <c r="E997" t="str">
        <f t="shared" si="78"/>
        <v>11011</v>
      </c>
      <c r="F997">
        <f t="shared" si="76"/>
        <v>2</v>
      </c>
    </row>
    <row r="998" spans="1:6" hidden="1" x14ac:dyDescent="0.35">
      <c r="A998" t="s">
        <v>984</v>
      </c>
      <c r="B998" t="str">
        <f t="shared" si="75"/>
        <v>Manage government relations (11038)</v>
      </c>
      <c r="C998" t="str">
        <f t="shared" si="79"/>
        <v>11.2.1</v>
      </c>
      <c r="D998" t="str">
        <f t="shared" si="77"/>
        <v>Manage government relations</v>
      </c>
      <c r="E998" t="str">
        <f t="shared" si="78"/>
        <v>11038</v>
      </c>
      <c r="F998">
        <f t="shared" si="76"/>
        <v>3</v>
      </c>
    </row>
    <row r="999" spans="1:6" hidden="1" x14ac:dyDescent="0.35">
      <c r="A999" t="s">
        <v>985</v>
      </c>
      <c r="B999" t="str">
        <f t="shared" si="75"/>
        <v>Manage relations with quasi-government bodies  (11039)</v>
      </c>
      <c r="C999" t="str">
        <f t="shared" si="79"/>
        <v>11.2.2</v>
      </c>
      <c r="D999" t="str">
        <f t="shared" si="77"/>
        <v xml:space="preserve">Manage relations with quasi-government bodies </v>
      </c>
      <c r="E999" t="str">
        <f t="shared" si="78"/>
        <v>11039</v>
      </c>
      <c r="F999">
        <f t="shared" si="76"/>
        <v>3</v>
      </c>
    </row>
    <row r="1000" spans="1:6" hidden="1" x14ac:dyDescent="0.35">
      <c r="A1000" t="s">
        <v>986</v>
      </c>
      <c r="B1000" t="str">
        <f t="shared" si="75"/>
        <v>Manage relations with trade or industry groups  (11040)</v>
      </c>
      <c r="C1000" t="str">
        <f t="shared" si="79"/>
        <v>11.2.3</v>
      </c>
      <c r="D1000" t="str">
        <f t="shared" si="77"/>
        <v xml:space="preserve">Manage relations with trade or industry groups </v>
      </c>
      <c r="E1000" t="str">
        <f t="shared" si="78"/>
        <v>11040</v>
      </c>
      <c r="F1000">
        <f t="shared" si="76"/>
        <v>3</v>
      </c>
    </row>
    <row r="1001" spans="1:6" hidden="1" x14ac:dyDescent="0.35">
      <c r="A1001" t="s">
        <v>987</v>
      </c>
      <c r="B1001" t="str">
        <f t="shared" si="75"/>
        <v>Manage lobby activities (11041)</v>
      </c>
      <c r="C1001" t="str">
        <f t="shared" si="79"/>
        <v>11.2.4</v>
      </c>
      <c r="D1001" t="str">
        <f t="shared" si="77"/>
        <v>Manage lobby activities</v>
      </c>
      <c r="E1001" t="str">
        <f t="shared" si="78"/>
        <v>11041</v>
      </c>
      <c r="F1001">
        <f t="shared" si="76"/>
        <v>3</v>
      </c>
    </row>
    <row r="1002" spans="1:6" x14ac:dyDescent="0.35">
      <c r="A1002" t="s">
        <v>988</v>
      </c>
      <c r="B1002" t="str">
        <f t="shared" ref="B1002:B1065" si="80">RIGHT(A1002,LEN(A1002)-FIND(" ",A1002))</f>
        <v>Manage relations with board of directors (11012)</v>
      </c>
      <c r="C1002" t="str">
        <f t="shared" si="79"/>
        <v>11.3</v>
      </c>
      <c r="D1002" t="str">
        <f t="shared" si="77"/>
        <v>Manage relations with board of directors</v>
      </c>
      <c r="E1002" t="str">
        <f t="shared" si="78"/>
        <v>11012</v>
      </c>
      <c r="F1002">
        <f t="shared" si="76"/>
        <v>2</v>
      </c>
    </row>
    <row r="1003" spans="1:6" hidden="1" x14ac:dyDescent="0.35">
      <c r="A1003" t="s">
        <v>989</v>
      </c>
      <c r="B1003" t="str">
        <f t="shared" si="80"/>
        <v>Report results (11042)</v>
      </c>
      <c r="C1003" t="str">
        <f t="shared" si="79"/>
        <v>11.3.1</v>
      </c>
      <c r="D1003" t="str">
        <f t="shared" si="77"/>
        <v>Report results</v>
      </c>
      <c r="E1003" t="str">
        <f t="shared" si="78"/>
        <v>11042</v>
      </c>
      <c r="F1003">
        <f t="shared" si="76"/>
        <v>3</v>
      </c>
    </row>
    <row r="1004" spans="1:6" hidden="1" x14ac:dyDescent="0.35">
      <c r="A1004" t="s">
        <v>990</v>
      </c>
      <c r="B1004" t="str">
        <f t="shared" si="80"/>
        <v>Report audit findings (11043)</v>
      </c>
      <c r="C1004" t="str">
        <f t="shared" si="79"/>
        <v>11.3.2</v>
      </c>
      <c r="D1004" t="str">
        <f t="shared" si="77"/>
        <v>Report audit findings</v>
      </c>
      <c r="E1004" t="str">
        <f t="shared" si="78"/>
        <v>11043</v>
      </c>
      <c r="F1004">
        <f t="shared" ref="F1004:F1067" si="81">INT(LEN(C1004)/2)</f>
        <v>3</v>
      </c>
    </row>
    <row r="1005" spans="1:6" x14ac:dyDescent="0.35">
      <c r="A1005" t="s">
        <v>991</v>
      </c>
      <c r="B1005" t="str">
        <f t="shared" si="80"/>
        <v>Manage legal and ethical issues (11013)</v>
      </c>
      <c r="C1005" t="str">
        <f t="shared" si="79"/>
        <v>11.4</v>
      </c>
      <c r="D1005" t="str">
        <f t="shared" si="77"/>
        <v>Manage legal and ethical issues</v>
      </c>
      <c r="E1005" t="str">
        <f t="shared" si="78"/>
        <v>11013</v>
      </c>
      <c r="F1005">
        <f t="shared" si="81"/>
        <v>2</v>
      </c>
    </row>
    <row r="1006" spans="1:6" hidden="1" x14ac:dyDescent="0.35">
      <c r="A1006" t="s">
        <v>992</v>
      </c>
      <c r="B1006" t="str">
        <f t="shared" si="80"/>
        <v>Create ethics policies (11044)</v>
      </c>
      <c r="C1006" t="str">
        <f t="shared" si="79"/>
        <v>11.4.1</v>
      </c>
      <c r="D1006" t="str">
        <f t="shared" si="77"/>
        <v>Create ethics policies</v>
      </c>
      <c r="E1006" t="str">
        <f t="shared" si="78"/>
        <v>11044</v>
      </c>
      <c r="F1006">
        <f t="shared" si="81"/>
        <v>3</v>
      </c>
    </row>
    <row r="1007" spans="1:6" hidden="1" x14ac:dyDescent="0.35">
      <c r="A1007" t="s">
        <v>993</v>
      </c>
      <c r="B1007" t="str">
        <f t="shared" si="80"/>
        <v>Manage corporate governance policies (11045)</v>
      </c>
      <c r="C1007" t="str">
        <f t="shared" si="79"/>
        <v>11.4.2</v>
      </c>
      <c r="D1007" t="str">
        <f t="shared" si="77"/>
        <v>Manage corporate governance policies</v>
      </c>
      <c r="E1007" t="str">
        <f t="shared" si="78"/>
        <v>11045</v>
      </c>
      <c r="F1007">
        <f t="shared" si="81"/>
        <v>3</v>
      </c>
    </row>
    <row r="1008" spans="1:6" hidden="1" x14ac:dyDescent="0.35">
      <c r="A1008" t="s">
        <v>994</v>
      </c>
      <c r="B1008" t="str">
        <f t="shared" si="80"/>
        <v>Develop and perform preventive law programs  (11046)</v>
      </c>
      <c r="C1008" t="str">
        <f t="shared" si="79"/>
        <v>11.4.3</v>
      </c>
      <c r="D1008" t="str">
        <f t="shared" si="77"/>
        <v xml:space="preserve">Develop and perform preventive law programs </v>
      </c>
      <c r="E1008" t="str">
        <f t="shared" si="78"/>
        <v>11046</v>
      </c>
      <c r="F1008">
        <f t="shared" si="81"/>
        <v>3</v>
      </c>
    </row>
    <row r="1009" spans="1:6" hidden="1" x14ac:dyDescent="0.35">
      <c r="A1009" t="s">
        <v>995</v>
      </c>
      <c r="B1009" t="str">
        <f t="shared" si="80"/>
        <v>Ensure compliance (11047)</v>
      </c>
      <c r="C1009" t="str">
        <f t="shared" si="79"/>
        <v>11.4.4</v>
      </c>
      <c r="D1009" t="str">
        <f t="shared" si="77"/>
        <v>Ensure compliance</v>
      </c>
      <c r="E1009" t="str">
        <f t="shared" si="78"/>
        <v>11047</v>
      </c>
      <c r="F1009">
        <f t="shared" si="81"/>
        <v>3</v>
      </c>
    </row>
    <row r="1010" spans="1:6" hidden="1" x14ac:dyDescent="0.35">
      <c r="A1010" t="s">
        <v>996</v>
      </c>
      <c r="B1010" t="str">
        <f t="shared" si="80"/>
        <v>Plan and initiate compliance program  (11053)</v>
      </c>
      <c r="C1010" t="str">
        <f t="shared" si="79"/>
        <v>11.4.4.1</v>
      </c>
      <c r="D1010" t="str">
        <f t="shared" si="77"/>
        <v xml:space="preserve">Plan and initiate compliance program </v>
      </c>
      <c r="E1010" t="str">
        <f t="shared" si="78"/>
        <v>11053</v>
      </c>
      <c r="F1010">
        <f t="shared" si="81"/>
        <v>4</v>
      </c>
    </row>
    <row r="1011" spans="1:6" hidden="1" x14ac:dyDescent="0.35">
      <c r="A1011" t="s">
        <v>997</v>
      </c>
      <c r="B1011" t="str">
        <f t="shared" si="80"/>
        <v>Execute compliance program (11054)</v>
      </c>
      <c r="C1011" t="str">
        <f t="shared" si="79"/>
        <v>11.4.4.2</v>
      </c>
      <c r="D1011" t="str">
        <f t="shared" si="77"/>
        <v>Execute compliance program</v>
      </c>
      <c r="E1011" t="str">
        <f t="shared" si="78"/>
        <v>11054</v>
      </c>
      <c r="F1011">
        <f t="shared" si="81"/>
        <v>4</v>
      </c>
    </row>
    <row r="1012" spans="1:6" hidden="1" x14ac:dyDescent="0.35">
      <c r="A1012" t="s">
        <v>998</v>
      </c>
      <c r="B1012" t="str">
        <f t="shared" si="80"/>
        <v>Manage outside counsel (11048)</v>
      </c>
      <c r="C1012" t="str">
        <f t="shared" si="79"/>
        <v>11.4.5</v>
      </c>
      <c r="D1012" t="str">
        <f t="shared" si="77"/>
        <v>Manage outside counsel</v>
      </c>
      <c r="E1012" t="str">
        <f t="shared" si="78"/>
        <v>11048</v>
      </c>
      <c r="F1012">
        <f t="shared" si="81"/>
        <v>3</v>
      </c>
    </row>
    <row r="1013" spans="1:6" hidden="1" x14ac:dyDescent="0.35">
      <c r="A1013" t="s">
        <v>999</v>
      </c>
      <c r="B1013" t="str">
        <f t="shared" si="80"/>
        <v>Assess problem and determine work requirements (11056)</v>
      </c>
      <c r="C1013" t="str">
        <f t="shared" si="79"/>
        <v>11.4.5.1</v>
      </c>
      <c r="D1013" t="str">
        <f t="shared" si="77"/>
        <v>Assess problem and determine work requirements</v>
      </c>
      <c r="E1013" t="str">
        <f t="shared" si="78"/>
        <v>11056</v>
      </c>
      <c r="F1013">
        <f t="shared" si="81"/>
        <v>4</v>
      </c>
    </row>
    <row r="1014" spans="1:6" hidden="1" x14ac:dyDescent="0.35">
      <c r="A1014" t="s">
        <v>1000</v>
      </c>
      <c r="B1014" t="str">
        <f t="shared" si="80"/>
        <v>Engage/Retain outside counsel if necessary (11057)</v>
      </c>
      <c r="C1014" t="str">
        <f t="shared" si="79"/>
        <v>11.4.5.2</v>
      </c>
      <c r="D1014" t="str">
        <f t="shared" si="77"/>
        <v>Engage/Retain outside counsel if necessary</v>
      </c>
      <c r="E1014" t="str">
        <f t="shared" si="78"/>
        <v>11057</v>
      </c>
      <c r="F1014">
        <f t="shared" si="81"/>
        <v>4</v>
      </c>
    </row>
    <row r="1015" spans="1:6" hidden="1" x14ac:dyDescent="0.35">
      <c r="A1015" t="s">
        <v>1001</v>
      </c>
      <c r="B1015" t="str">
        <f t="shared" si="80"/>
        <v>Receive strategy/budget (11058)</v>
      </c>
      <c r="C1015" t="str">
        <f t="shared" si="79"/>
        <v>11.4.5.3</v>
      </c>
      <c r="D1015" t="str">
        <f t="shared" si="77"/>
        <v>Receive strategy/budget</v>
      </c>
      <c r="E1015" t="str">
        <f t="shared" si="78"/>
        <v>11058</v>
      </c>
      <c r="F1015">
        <f t="shared" si="81"/>
        <v>4</v>
      </c>
    </row>
    <row r="1016" spans="1:6" hidden="1" x14ac:dyDescent="0.35">
      <c r="A1016" t="s">
        <v>1002</v>
      </c>
      <c r="B1016" t="str">
        <f t="shared" si="80"/>
        <v>Receive work product and manage/ monitor case and work performed  (11059)</v>
      </c>
      <c r="C1016" t="str">
        <f t="shared" si="79"/>
        <v>11.4.5.4</v>
      </c>
      <c r="D1016" t="str">
        <f t="shared" si="77"/>
        <v xml:space="preserve">Receive work product and manage/ monitor case and work performed </v>
      </c>
      <c r="E1016" t="str">
        <f t="shared" si="78"/>
        <v>11059</v>
      </c>
      <c r="F1016">
        <f t="shared" si="81"/>
        <v>4</v>
      </c>
    </row>
    <row r="1017" spans="1:6" hidden="1" x14ac:dyDescent="0.35">
      <c r="A1017" t="s">
        <v>1003</v>
      </c>
      <c r="B1017" t="str">
        <f t="shared" si="80"/>
        <v>Process payment for legal services  (11060)</v>
      </c>
      <c r="C1017" t="str">
        <f t="shared" si="79"/>
        <v>11.4.5.5</v>
      </c>
      <c r="D1017" t="str">
        <f t="shared" ref="D1017:D1079" si="82">LEFT(B1017,FIND("(",B1017)-2)</f>
        <v xml:space="preserve">Process payment for legal services </v>
      </c>
      <c r="E1017" t="str">
        <f t="shared" ref="E1017:E1079" si="83">MID(B1017,FIND("(",B1017)+1,5)</f>
        <v>11060</v>
      </c>
      <c r="F1017">
        <f t="shared" si="81"/>
        <v>4</v>
      </c>
    </row>
    <row r="1018" spans="1:6" hidden="1" x14ac:dyDescent="0.35">
      <c r="A1018" t="s">
        <v>1004</v>
      </c>
      <c r="B1018" t="str">
        <f t="shared" si="80"/>
        <v>Track legal activity/performance  (11061)</v>
      </c>
      <c r="C1018" t="str">
        <f t="shared" si="79"/>
        <v>11.4.5.6</v>
      </c>
      <c r="D1018" t="str">
        <f t="shared" si="82"/>
        <v xml:space="preserve">Track legal activity/performance </v>
      </c>
      <c r="E1018" t="str">
        <f t="shared" si="83"/>
        <v>11061</v>
      </c>
      <c r="F1018">
        <f t="shared" si="81"/>
        <v>4</v>
      </c>
    </row>
    <row r="1019" spans="1:6" hidden="1" x14ac:dyDescent="0.35">
      <c r="A1019" t="s">
        <v>1005</v>
      </c>
      <c r="B1019" t="str">
        <f t="shared" si="80"/>
        <v>Protect intellectual property (11049)</v>
      </c>
      <c r="C1019" t="str">
        <f t="shared" si="79"/>
        <v>11.4.6</v>
      </c>
      <c r="D1019" t="str">
        <f t="shared" si="82"/>
        <v>Protect intellectual property</v>
      </c>
      <c r="E1019" t="str">
        <f t="shared" si="83"/>
        <v>11049</v>
      </c>
      <c r="F1019">
        <f t="shared" si="81"/>
        <v>3</v>
      </c>
    </row>
    <row r="1020" spans="1:6" hidden="1" x14ac:dyDescent="0.35">
      <c r="A1020" t="s">
        <v>1006</v>
      </c>
      <c r="B1020" t="str">
        <f t="shared" si="80"/>
        <v>Manage copyrights and patents  (11062)</v>
      </c>
      <c r="C1020" t="str">
        <f t="shared" si="79"/>
        <v>11.4.6.1</v>
      </c>
      <c r="D1020" t="str">
        <f t="shared" si="82"/>
        <v xml:space="preserve">Manage copyrights and patents </v>
      </c>
      <c r="E1020" t="str">
        <f t="shared" si="83"/>
        <v>11062</v>
      </c>
      <c r="F1020">
        <f t="shared" si="81"/>
        <v>4</v>
      </c>
    </row>
    <row r="1021" spans="1:6" hidden="1" x14ac:dyDescent="0.35">
      <c r="A1021" t="s">
        <v>1007</v>
      </c>
      <c r="B1021" t="str">
        <f t="shared" si="80"/>
        <v>Maintain intellectual property rights and restrictions (11063)</v>
      </c>
      <c r="C1021" t="str">
        <f t="shared" si="79"/>
        <v>11.4.6.2</v>
      </c>
      <c r="D1021" t="str">
        <f t="shared" si="82"/>
        <v>Maintain intellectual property rights and restrictions</v>
      </c>
      <c r="E1021" t="str">
        <f t="shared" si="83"/>
        <v>11063</v>
      </c>
      <c r="F1021">
        <f t="shared" si="81"/>
        <v>4</v>
      </c>
    </row>
    <row r="1022" spans="1:6" hidden="1" x14ac:dyDescent="0.35">
      <c r="A1022" t="s">
        <v>1008</v>
      </c>
      <c r="B1022" t="str">
        <f t="shared" si="80"/>
        <v>Administer licensing terms (11064)</v>
      </c>
      <c r="C1022" t="str">
        <f t="shared" si="79"/>
        <v>11.4.6.3</v>
      </c>
      <c r="D1022" t="str">
        <f t="shared" si="82"/>
        <v>Administer licensing terms</v>
      </c>
      <c r="E1022" t="str">
        <f t="shared" si="83"/>
        <v>11064</v>
      </c>
      <c r="F1022">
        <f t="shared" si="81"/>
        <v>4</v>
      </c>
    </row>
    <row r="1023" spans="1:6" hidden="1" x14ac:dyDescent="0.35">
      <c r="A1023" t="s">
        <v>1009</v>
      </c>
      <c r="B1023" t="str">
        <f t="shared" si="80"/>
        <v>Administer options (11065)</v>
      </c>
      <c r="C1023" t="str">
        <f t="shared" si="79"/>
        <v>11.4.6.4</v>
      </c>
      <c r="D1023" t="str">
        <f t="shared" si="82"/>
        <v>Administer options</v>
      </c>
      <c r="E1023" t="str">
        <f t="shared" si="83"/>
        <v>11065</v>
      </c>
      <c r="F1023">
        <f t="shared" si="81"/>
        <v>4</v>
      </c>
    </row>
    <row r="1024" spans="1:6" hidden="1" x14ac:dyDescent="0.35">
      <c r="A1024" t="s">
        <v>1010</v>
      </c>
      <c r="B1024" t="str">
        <f t="shared" si="80"/>
        <v>Resolve disputes and litigations (11050)</v>
      </c>
      <c r="C1024" t="str">
        <f t="shared" si="79"/>
        <v>11.4.7</v>
      </c>
      <c r="D1024" t="str">
        <f t="shared" si="82"/>
        <v>Resolve disputes and litigations</v>
      </c>
      <c r="E1024" t="str">
        <f t="shared" si="83"/>
        <v>11050</v>
      </c>
      <c r="F1024">
        <f t="shared" si="81"/>
        <v>3</v>
      </c>
    </row>
    <row r="1025" spans="1:6" hidden="1" x14ac:dyDescent="0.35">
      <c r="A1025" t="s">
        <v>1011</v>
      </c>
      <c r="B1025" t="str">
        <f t="shared" si="80"/>
        <v>Provide legal advice/counseling (11051)</v>
      </c>
      <c r="C1025" t="str">
        <f t="shared" si="79"/>
        <v>11.4.8</v>
      </c>
      <c r="D1025" t="str">
        <f t="shared" si="82"/>
        <v>Provide legal advice/counseling</v>
      </c>
      <c r="E1025" t="str">
        <f t="shared" si="83"/>
        <v>11051</v>
      </c>
      <c r="F1025">
        <f t="shared" si="81"/>
        <v>3</v>
      </c>
    </row>
    <row r="1026" spans="1:6" hidden="1" x14ac:dyDescent="0.35">
      <c r="A1026" t="s">
        <v>1012</v>
      </c>
      <c r="B1026" t="str">
        <f t="shared" si="80"/>
        <v>Negotiate and document agreements/ contracts (11052)</v>
      </c>
      <c r="C1026" t="str">
        <f t="shared" si="79"/>
        <v>11.4.9</v>
      </c>
      <c r="D1026" t="str">
        <f t="shared" si="82"/>
        <v>Negotiate and document agreements/ contracts</v>
      </c>
      <c r="E1026" t="str">
        <f t="shared" si="83"/>
        <v>11052</v>
      </c>
      <c r="F1026">
        <f t="shared" si="81"/>
        <v>3</v>
      </c>
    </row>
    <row r="1027" spans="1:6" x14ac:dyDescent="0.35">
      <c r="A1027" t="s">
        <v>1013</v>
      </c>
      <c r="B1027" t="str">
        <f t="shared" si="80"/>
        <v>Manage public relations program (11014)</v>
      </c>
      <c r="C1027" t="str">
        <f t="shared" ref="C1027:C1090" si="84">LEFT(A1027,FIND(" ",A1027)-1)</f>
        <v>11.5</v>
      </c>
      <c r="D1027" t="str">
        <f t="shared" si="82"/>
        <v>Manage public relations program</v>
      </c>
      <c r="E1027" t="str">
        <f t="shared" si="83"/>
        <v>11014</v>
      </c>
      <c r="F1027">
        <f t="shared" si="81"/>
        <v>2</v>
      </c>
    </row>
    <row r="1028" spans="1:6" hidden="1" x14ac:dyDescent="0.35">
      <c r="A1028" t="s">
        <v>1014</v>
      </c>
      <c r="B1028" t="str">
        <f t="shared" si="80"/>
        <v>Manage community relations (11066)</v>
      </c>
      <c r="C1028" t="str">
        <f t="shared" si="84"/>
        <v>11.5.1</v>
      </c>
      <c r="D1028" t="str">
        <f t="shared" si="82"/>
        <v>Manage community relations</v>
      </c>
      <c r="E1028" t="str">
        <f t="shared" si="83"/>
        <v>11066</v>
      </c>
      <c r="F1028">
        <f t="shared" si="81"/>
        <v>3</v>
      </c>
    </row>
    <row r="1029" spans="1:6" hidden="1" x14ac:dyDescent="0.35">
      <c r="A1029" t="s">
        <v>1015</v>
      </c>
      <c r="B1029" t="str">
        <f t="shared" si="80"/>
        <v>Manage media relations (11067)</v>
      </c>
      <c r="C1029" t="str">
        <f t="shared" si="84"/>
        <v>11.5.2</v>
      </c>
      <c r="D1029" t="str">
        <f t="shared" si="82"/>
        <v>Manage media relations</v>
      </c>
      <c r="E1029" t="str">
        <f t="shared" si="83"/>
        <v>11067</v>
      </c>
      <c r="F1029">
        <f t="shared" si="81"/>
        <v>3</v>
      </c>
    </row>
    <row r="1030" spans="1:6" hidden="1" x14ac:dyDescent="0.35">
      <c r="A1030" t="s">
        <v>1016</v>
      </c>
      <c r="B1030" t="str">
        <f t="shared" si="80"/>
        <v>Promote political stability (11068)</v>
      </c>
      <c r="C1030" t="str">
        <f t="shared" si="84"/>
        <v>11.5.3</v>
      </c>
      <c r="D1030" t="str">
        <f t="shared" si="82"/>
        <v>Promote political stability</v>
      </c>
      <c r="E1030" t="str">
        <f t="shared" si="83"/>
        <v>11068</v>
      </c>
      <c r="F1030">
        <f t="shared" si="81"/>
        <v>3</v>
      </c>
    </row>
    <row r="1031" spans="1:6" hidden="1" x14ac:dyDescent="0.35">
      <c r="A1031" t="s">
        <v>1017</v>
      </c>
      <c r="B1031" t="str">
        <f t="shared" si="80"/>
        <v>Create press releases (11069)</v>
      </c>
      <c r="C1031" t="str">
        <f t="shared" si="84"/>
        <v>11.5.4</v>
      </c>
      <c r="D1031" t="str">
        <f t="shared" si="82"/>
        <v>Create press releases</v>
      </c>
      <c r="E1031" t="str">
        <f t="shared" si="83"/>
        <v>11069</v>
      </c>
      <c r="F1031">
        <f t="shared" si="81"/>
        <v>3</v>
      </c>
    </row>
    <row r="1032" spans="1:6" hidden="1" x14ac:dyDescent="0.35">
      <c r="A1032" t="s">
        <v>1018</v>
      </c>
      <c r="B1032" t="str">
        <f t="shared" si="80"/>
        <v>Issue press releases (11070)</v>
      </c>
      <c r="C1032" t="str">
        <f t="shared" si="84"/>
        <v>11.5.5</v>
      </c>
      <c r="D1032" t="str">
        <f t="shared" si="82"/>
        <v>Issue press releases</v>
      </c>
      <c r="E1032" t="str">
        <f t="shared" si="83"/>
        <v>11070</v>
      </c>
      <c r="F1032">
        <f t="shared" si="81"/>
        <v>3</v>
      </c>
    </row>
    <row r="1033" spans="1:6" x14ac:dyDescent="0.35">
      <c r="A1033" t="s">
        <v>1209</v>
      </c>
      <c r="B1033" t="str">
        <f t="shared" si="80"/>
        <v>Develop and Manage Business Capabilities (10013)</v>
      </c>
      <c r="C1033" t="str">
        <f t="shared" si="84"/>
        <v>12</v>
      </c>
      <c r="D1033" t="str">
        <f t="shared" si="82"/>
        <v>Develop and Manage Business Capabilities</v>
      </c>
      <c r="E1033" t="str">
        <f t="shared" si="83"/>
        <v>10013</v>
      </c>
      <c r="F1033">
        <f t="shared" si="81"/>
        <v>1</v>
      </c>
    </row>
    <row r="1034" spans="1:6" x14ac:dyDescent="0.35">
      <c r="A1034" t="s">
        <v>1019</v>
      </c>
      <c r="B1034" t="str">
        <f t="shared" si="80"/>
        <v>Manage business processes (16378)</v>
      </c>
      <c r="C1034" t="str">
        <f t="shared" si="84"/>
        <v>12.1</v>
      </c>
      <c r="D1034" t="str">
        <f t="shared" si="82"/>
        <v>Manage business processes</v>
      </c>
      <c r="E1034" t="str">
        <f t="shared" si="83"/>
        <v>16378</v>
      </c>
      <c r="F1034">
        <f t="shared" si="81"/>
        <v>2</v>
      </c>
    </row>
    <row r="1035" spans="1:6" hidden="1" x14ac:dyDescent="0.35">
      <c r="A1035" t="s">
        <v>1020</v>
      </c>
      <c r="B1035" t="str">
        <f t="shared" si="80"/>
        <v>Establish and maintain process management governance (16379)</v>
      </c>
      <c r="C1035" t="str">
        <f t="shared" si="84"/>
        <v>12.1.1</v>
      </c>
      <c r="D1035" t="str">
        <f t="shared" si="82"/>
        <v>Establish and maintain process management governance</v>
      </c>
      <c r="E1035" t="str">
        <f t="shared" si="83"/>
        <v>16379</v>
      </c>
      <c r="F1035">
        <f t="shared" si="81"/>
        <v>3</v>
      </c>
    </row>
    <row r="1036" spans="1:6" hidden="1" x14ac:dyDescent="0.35">
      <c r="A1036" t="s">
        <v>1021</v>
      </c>
      <c r="B1036" t="str">
        <f t="shared" si="80"/>
        <v>Define and manage governance approach (16380)</v>
      </c>
      <c r="C1036" t="str">
        <f t="shared" si="84"/>
        <v>12.1.1.1</v>
      </c>
      <c r="D1036" t="str">
        <f t="shared" si="82"/>
        <v>Define and manage governance approach</v>
      </c>
      <c r="E1036" t="str">
        <f t="shared" si="83"/>
        <v>16380</v>
      </c>
      <c r="F1036">
        <f t="shared" si="81"/>
        <v>4</v>
      </c>
    </row>
    <row r="1037" spans="1:6" hidden="1" x14ac:dyDescent="0.35">
      <c r="A1037" t="s">
        <v>1022</v>
      </c>
      <c r="B1037" t="str">
        <f t="shared" si="80"/>
        <v>Establish and maintain process tools and templates (16381)</v>
      </c>
      <c r="C1037" t="str">
        <f t="shared" si="84"/>
        <v>12.1.1.2</v>
      </c>
      <c r="D1037" t="str">
        <f t="shared" si="82"/>
        <v>Establish and maintain process tools and templates</v>
      </c>
      <c r="E1037" t="str">
        <f t="shared" si="83"/>
        <v>16381</v>
      </c>
      <c r="F1037">
        <f t="shared" si="81"/>
        <v>4</v>
      </c>
    </row>
    <row r="1038" spans="1:6" hidden="1" x14ac:dyDescent="0.35">
      <c r="A1038" t="s">
        <v>1023</v>
      </c>
      <c r="B1038" t="str">
        <f t="shared" si="80"/>
        <v>Assign and support process ownership  (16382)</v>
      </c>
      <c r="C1038" t="str">
        <f t="shared" si="84"/>
        <v>12.1.1.3</v>
      </c>
      <c r="D1038" t="str">
        <f t="shared" si="82"/>
        <v xml:space="preserve">Assign and support process ownership </v>
      </c>
      <c r="E1038" t="str">
        <f t="shared" si="83"/>
        <v>16382</v>
      </c>
      <c r="F1038">
        <f t="shared" si="81"/>
        <v>4</v>
      </c>
    </row>
    <row r="1039" spans="1:6" hidden="1" x14ac:dyDescent="0.35">
      <c r="A1039" t="s">
        <v>1024</v>
      </c>
      <c r="B1039" t="str">
        <f t="shared" si="80"/>
        <v>Perform process governance activities  (16383)</v>
      </c>
      <c r="C1039" t="str">
        <f t="shared" si="84"/>
        <v>12.1.1.4</v>
      </c>
      <c r="D1039" t="str">
        <f t="shared" si="82"/>
        <v xml:space="preserve">Perform process governance activities </v>
      </c>
      <c r="E1039" t="str">
        <f t="shared" si="83"/>
        <v>16383</v>
      </c>
      <c r="F1039">
        <f t="shared" si="81"/>
        <v>4</v>
      </c>
    </row>
    <row r="1040" spans="1:6" hidden="1" x14ac:dyDescent="0.35">
      <c r="A1040" t="s">
        <v>1025</v>
      </c>
      <c r="B1040" t="str">
        <f t="shared" si="80"/>
        <v>Define and manage process frameworks (16384)</v>
      </c>
      <c r="C1040" t="str">
        <f t="shared" si="84"/>
        <v>12.1.2</v>
      </c>
      <c r="D1040" t="str">
        <f t="shared" si="82"/>
        <v>Define and manage process frameworks</v>
      </c>
      <c r="E1040" t="str">
        <f t="shared" si="83"/>
        <v>16384</v>
      </c>
      <c r="F1040">
        <f t="shared" si="81"/>
        <v>3</v>
      </c>
    </row>
    <row r="1041" spans="1:6" hidden="1" x14ac:dyDescent="0.35">
      <c r="A1041" t="s">
        <v>1026</v>
      </c>
      <c r="B1041" t="str">
        <f t="shared" si="80"/>
        <v>Establish and maintain process framework (16385)</v>
      </c>
      <c r="C1041" t="str">
        <f t="shared" si="84"/>
        <v>12.1.2.1</v>
      </c>
      <c r="D1041" t="str">
        <f t="shared" si="82"/>
        <v>Establish and maintain process framework</v>
      </c>
      <c r="E1041" t="str">
        <f t="shared" si="83"/>
        <v>16385</v>
      </c>
      <c r="F1041">
        <f t="shared" si="81"/>
        <v>4</v>
      </c>
    </row>
    <row r="1042" spans="1:6" hidden="1" x14ac:dyDescent="0.35">
      <c r="A1042" t="s">
        <v>1027</v>
      </c>
      <c r="B1042" t="str">
        <f t="shared" si="80"/>
        <v>Identify cross-functional processes  (16386)</v>
      </c>
      <c r="C1042" t="str">
        <f t="shared" si="84"/>
        <v>12.1.2.2</v>
      </c>
      <c r="D1042" t="str">
        <f t="shared" si="82"/>
        <v xml:space="preserve">Identify cross-functional processes </v>
      </c>
      <c r="E1042" t="str">
        <f t="shared" si="83"/>
        <v>16386</v>
      </c>
      <c r="F1042">
        <f t="shared" si="81"/>
        <v>4</v>
      </c>
    </row>
    <row r="1043" spans="1:6" hidden="1" x14ac:dyDescent="0.35">
      <c r="A1043" t="s">
        <v>1028</v>
      </c>
      <c r="B1043" t="str">
        <f t="shared" si="80"/>
        <v>Define processes (16387)</v>
      </c>
      <c r="C1043" t="str">
        <f t="shared" si="84"/>
        <v>12.1.3</v>
      </c>
      <c r="D1043" t="str">
        <f t="shared" si="82"/>
        <v>Define processes</v>
      </c>
      <c r="E1043" t="str">
        <f t="shared" si="83"/>
        <v>16387</v>
      </c>
      <c r="F1043">
        <f t="shared" si="81"/>
        <v>3</v>
      </c>
    </row>
    <row r="1044" spans="1:6" hidden="1" x14ac:dyDescent="0.35">
      <c r="A1044" t="s">
        <v>1029</v>
      </c>
      <c r="B1044" t="str">
        <f t="shared" si="80"/>
        <v>Scope processes (16388)</v>
      </c>
      <c r="C1044" t="str">
        <f t="shared" si="84"/>
        <v>12.1.3.1</v>
      </c>
      <c r="D1044" t="str">
        <f t="shared" si="82"/>
        <v>Scope processes</v>
      </c>
      <c r="E1044" t="str">
        <f t="shared" si="83"/>
        <v>16388</v>
      </c>
      <c r="F1044">
        <f t="shared" si="81"/>
        <v>4</v>
      </c>
    </row>
    <row r="1045" spans="1:6" hidden="1" x14ac:dyDescent="0.35">
      <c r="A1045" t="s">
        <v>1030</v>
      </c>
      <c r="B1045" t="str">
        <f t="shared" si="80"/>
        <v>Analyze processes (16389)</v>
      </c>
      <c r="C1045" t="str">
        <f t="shared" si="84"/>
        <v>12.1.3.2</v>
      </c>
      <c r="D1045" t="str">
        <f t="shared" si="82"/>
        <v>Analyze processes</v>
      </c>
      <c r="E1045" t="str">
        <f t="shared" si="83"/>
        <v>16389</v>
      </c>
      <c r="F1045">
        <f t="shared" si="81"/>
        <v>4</v>
      </c>
    </row>
    <row r="1046" spans="1:6" hidden="1" x14ac:dyDescent="0.35">
      <c r="A1046" t="s">
        <v>1031</v>
      </c>
      <c r="B1046" t="str">
        <f t="shared" si="80"/>
        <v>Map processes (16390)</v>
      </c>
      <c r="C1046" t="str">
        <f t="shared" si="84"/>
        <v>12.1.3.3</v>
      </c>
      <c r="D1046" t="str">
        <f t="shared" si="82"/>
        <v>Map processes</v>
      </c>
      <c r="E1046" t="str">
        <f t="shared" si="83"/>
        <v>16390</v>
      </c>
      <c r="F1046">
        <f t="shared" si="81"/>
        <v>4</v>
      </c>
    </row>
    <row r="1047" spans="1:6" hidden="1" x14ac:dyDescent="0.35">
      <c r="A1047" t="s">
        <v>1032</v>
      </c>
      <c r="B1047" t="str">
        <f t="shared" si="80"/>
        <v>Publish processes (16391)</v>
      </c>
      <c r="C1047" t="str">
        <f t="shared" si="84"/>
        <v>12.1.3.4</v>
      </c>
      <c r="D1047" t="str">
        <f t="shared" si="82"/>
        <v>Publish processes</v>
      </c>
      <c r="E1047" t="str">
        <f t="shared" si="83"/>
        <v>16391</v>
      </c>
      <c r="F1047">
        <f t="shared" si="81"/>
        <v>4</v>
      </c>
    </row>
    <row r="1048" spans="1:6" hidden="1" x14ac:dyDescent="0.35">
      <c r="A1048" t="s">
        <v>1033</v>
      </c>
      <c r="B1048" t="str">
        <f t="shared" si="80"/>
        <v>Manage process performance (16392)</v>
      </c>
      <c r="C1048" t="str">
        <f t="shared" si="84"/>
        <v>12.1.4</v>
      </c>
      <c r="D1048" t="str">
        <f t="shared" si="82"/>
        <v>Manage process performance</v>
      </c>
      <c r="E1048" t="str">
        <f t="shared" si="83"/>
        <v>16392</v>
      </c>
      <c r="F1048">
        <f t="shared" si="81"/>
        <v>3</v>
      </c>
    </row>
    <row r="1049" spans="1:6" hidden="1" x14ac:dyDescent="0.35">
      <c r="A1049" t="s">
        <v>1034</v>
      </c>
      <c r="B1049" t="str">
        <f t="shared" si="80"/>
        <v>Provide process training (16393)</v>
      </c>
      <c r="C1049" t="str">
        <f t="shared" si="84"/>
        <v>12.1.4.1</v>
      </c>
      <c r="D1049" t="str">
        <f t="shared" si="82"/>
        <v>Provide process training</v>
      </c>
      <c r="E1049" t="str">
        <f t="shared" si="83"/>
        <v>16393</v>
      </c>
      <c r="F1049">
        <f t="shared" si="81"/>
        <v>4</v>
      </c>
    </row>
    <row r="1050" spans="1:6" hidden="1" x14ac:dyDescent="0.35">
      <c r="A1050" t="s">
        <v>1035</v>
      </c>
      <c r="B1050" t="str">
        <f t="shared" si="80"/>
        <v>Support process execution (16394)</v>
      </c>
      <c r="C1050" t="str">
        <f t="shared" si="84"/>
        <v>12.1.4.2</v>
      </c>
      <c r="D1050" t="str">
        <f t="shared" si="82"/>
        <v>Support process execution</v>
      </c>
      <c r="E1050" t="str">
        <f t="shared" si="83"/>
        <v>16394</v>
      </c>
      <c r="F1050">
        <f t="shared" si="81"/>
        <v>4</v>
      </c>
    </row>
    <row r="1051" spans="1:6" hidden="1" x14ac:dyDescent="0.35">
      <c r="A1051" t="s">
        <v>1036</v>
      </c>
      <c r="B1051" t="str">
        <f t="shared" si="80"/>
        <v>Measure and report process performance (16395)</v>
      </c>
      <c r="C1051" t="str">
        <f t="shared" si="84"/>
        <v>12.1.4.3</v>
      </c>
      <c r="D1051" t="str">
        <f t="shared" si="82"/>
        <v>Measure and report process performance</v>
      </c>
      <c r="E1051" t="str">
        <f t="shared" si="83"/>
        <v>16395</v>
      </c>
      <c r="F1051">
        <f t="shared" si="81"/>
        <v>4</v>
      </c>
    </row>
    <row r="1052" spans="1:6" hidden="1" x14ac:dyDescent="0.35">
      <c r="A1052" t="s">
        <v>1037</v>
      </c>
      <c r="B1052" t="str">
        <f t="shared" si="80"/>
        <v>Improve processes (16396)</v>
      </c>
      <c r="C1052" t="str">
        <f t="shared" si="84"/>
        <v>12.1.5</v>
      </c>
      <c r="D1052" t="str">
        <f t="shared" si="82"/>
        <v>Improve processes</v>
      </c>
      <c r="E1052" t="str">
        <f t="shared" si="83"/>
        <v>16396</v>
      </c>
      <c r="F1052">
        <f t="shared" si="81"/>
        <v>3</v>
      </c>
    </row>
    <row r="1053" spans="1:6" hidden="1" x14ac:dyDescent="0.35">
      <c r="A1053" t="s">
        <v>1038</v>
      </c>
      <c r="B1053" t="str">
        <f t="shared" si="80"/>
        <v>Identify and select improvement opportunities (16397)</v>
      </c>
      <c r="C1053" t="str">
        <f t="shared" si="84"/>
        <v>12.1.5.1</v>
      </c>
      <c r="D1053" t="str">
        <f t="shared" si="82"/>
        <v>Identify and select improvement opportunities</v>
      </c>
      <c r="E1053" t="str">
        <f t="shared" si="83"/>
        <v>16397</v>
      </c>
      <c r="F1053">
        <f t="shared" si="81"/>
        <v>4</v>
      </c>
    </row>
    <row r="1054" spans="1:6" hidden="1" x14ac:dyDescent="0.35">
      <c r="A1054" t="s">
        <v>1039</v>
      </c>
      <c r="B1054" t="str">
        <f t="shared" si="80"/>
        <v>Manage improvement projects (16398)</v>
      </c>
      <c r="C1054" t="str">
        <f t="shared" si="84"/>
        <v>12.1.5.2</v>
      </c>
      <c r="D1054" t="str">
        <f t="shared" si="82"/>
        <v>Manage improvement projects</v>
      </c>
      <c r="E1054" t="str">
        <f t="shared" si="83"/>
        <v>16398</v>
      </c>
      <c r="F1054">
        <f t="shared" si="81"/>
        <v>4</v>
      </c>
    </row>
    <row r="1055" spans="1:6" hidden="1" x14ac:dyDescent="0.35">
      <c r="A1055" t="s">
        <v>1040</v>
      </c>
      <c r="B1055" t="str">
        <f t="shared" si="80"/>
        <v>Perform continuous improvement activities (16399)</v>
      </c>
      <c r="C1055" t="str">
        <f t="shared" si="84"/>
        <v>12.1.5.3</v>
      </c>
      <c r="D1055" t="str">
        <f t="shared" si="82"/>
        <v>Perform continuous improvement activities</v>
      </c>
      <c r="E1055" t="str">
        <f t="shared" si="83"/>
        <v>16399</v>
      </c>
      <c r="F1055">
        <f t="shared" si="81"/>
        <v>4</v>
      </c>
    </row>
    <row r="1056" spans="1:6" x14ac:dyDescent="0.35">
      <c r="A1056" t="s">
        <v>1041</v>
      </c>
      <c r="B1056" t="str">
        <f t="shared" si="80"/>
        <v>Manage portfolio, program, and project (16400)</v>
      </c>
      <c r="C1056" t="str">
        <f t="shared" si="84"/>
        <v>12.2</v>
      </c>
      <c r="D1056" t="str">
        <f t="shared" si="82"/>
        <v>Manage portfolio, program, and project</v>
      </c>
      <c r="E1056" t="str">
        <f t="shared" si="83"/>
        <v>16400</v>
      </c>
      <c r="F1056">
        <f t="shared" si="81"/>
        <v>2</v>
      </c>
    </row>
    <row r="1057" spans="1:6" hidden="1" x14ac:dyDescent="0.35">
      <c r="A1057" t="s">
        <v>1042</v>
      </c>
      <c r="B1057" t="str">
        <f t="shared" si="80"/>
        <v>Manage portfolio (16401)</v>
      </c>
      <c r="C1057" t="str">
        <f t="shared" si="84"/>
        <v>12.2.1</v>
      </c>
      <c r="D1057" t="str">
        <f t="shared" si="82"/>
        <v>Manage portfolio</v>
      </c>
      <c r="E1057" t="str">
        <f t="shared" si="83"/>
        <v>16401</v>
      </c>
      <c r="F1057">
        <f t="shared" si="81"/>
        <v>3</v>
      </c>
    </row>
    <row r="1058" spans="1:6" hidden="1" x14ac:dyDescent="0.35">
      <c r="A1058" t="s">
        <v>1043</v>
      </c>
      <c r="B1058" t="str">
        <f t="shared" si="80"/>
        <v>Establish portfolio strategy (16402)</v>
      </c>
      <c r="C1058" t="str">
        <f t="shared" si="84"/>
        <v>12.2.1.1</v>
      </c>
      <c r="D1058" t="str">
        <f t="shared" si="82"/>
        <v>Establish portfolio strategy</v>
      </c>
      <c r="E1058" t="str">
        <f t="shared" si="83"/>
        <v>16402</v>
      </c>
      <c r="F1058">
        <f t="shared" si="81"/>
        <v>4</v>
      </c>
    </row>
    <row r="1059" spans="1:6" hidden="1" x14ac:dyDescent="0.35">
      <c r="A1059" t="s">
        <v>1044</v>
      </c>
      <c r="B1059" t="str">
        <f t="shared" si="80"/>
        <v>Define portfolio governance (16403)</v>
      </c>
      <c r="C1059" t="str">
        <f t="shared" si="84"/>
        <v>12.2.1.2</v>
      </c>
      <c r="D1059" t="str">
        <f t="shared" si="82"/>
        <v>Define portfolio governance</v>
      </c>
      <c r="E1059" t="str">
        <f t="shared" si="83"/>
        <v>16403</v>
      </c>
      <c r="F1059">
        <f t="shared" si="81"/>
        <v>4</v>
      </c>
    </row>
    <row r="1060" spans="1:6" hidden="1" x14ac:dyDescent="0.35">
      <c r="A1060" t="s">
        <v>1045</v>
      </c>
      <c r="B1060" t="str">
        <f t="shared" si="80"/>
        <v>Monitor and control portfolio (16404)</v>
      </c>
      <c r="C1060" t="str">
        <f t="shared" si="84"/>
        <v>12.2.1.3</v>
      </c>
      <c r="D1060" t="str">
        <f t="shared" si="82"/>
        <v>Monitor and control portfolio</v>
      </c>
      <c r="E1060" t="str">
        <f t="shared" si="83"/>
        <v>16404</v>
      </c>
      <c r="F1060">
        <f t="shared" si="81"/>
        <v>4</v>
      </c>
    </row>
    <row r="1061" spans="1:6" hidden="1" x14ac:dyDescent="0.35">
      <c r="A1061" t="s">
        <v>1046</v>
      </c>
      <c r="B1061" t="str">
        <f t="shared" si="80"/>
        <v>Manage programs (16405)</v>
      </c>
      <c r="C1061" t="str">
        <f t="shared" si="84"/>
        <v>12.2.2</v>
      </c>
      <c r="D1061" t="str">
        <f t="shared" si="82"/>
        <v>Manage programs</v>
      </c>
      <c r="E1061" t="str">
        <f t="shared" si="83"/>
        <v>16405</v>
      </c>
      <c r="F1061">
        <f t="shared" si="81"/>
        <v>3</v>
      </c>
    </row>
    <row r="1062" spans="1:6" hidden="1" x14ac:dyDescent="0.35">
      <c r="A1062" t="s">
        <v>1047</v>
      </c>
      <c r="B1062" t="str">
        <f t="shared" si="80"/>
        <v>Establish program structure and approach (16406)</v>
      </c>
      <c r="C1062" t="str">
        <f t="shared" si="84"/>
        <v>12.2.2.1</v>
      </c>
      <c r="D1062" t="str">
        <f t="shared" si="82"/>
        <v>Establish program structure and approach</v>
      </c>
      <c r="E1062" t="str">
        <f t="shared" si="83"/>
        <v>16406</v>
      </c>
      <c r="F1062">
        <f t="shared" si="81"/>
        <v>4</v>
      </c>
    </row>
    <row r="1063" spans="1:6" hidden="1" x14ac:dyDescent="0.35">
      <c r="A1063" t="s">
        <v>1048</v>
      </c>
      <c r="B1063" t="str">
        <f t="shared" si="80"/>
        <v>Manage program stakeholders and partners (16407)</v>
      </c>
      <c r="C1063" t="str">
        <f t="shared" si="84"/>
        <v>12.2.2.2</v>
      </c>
      <c r="D1063" t="str">
        <f t="shared" si="82"/>
        <v>Manage program stakeholders and partners</v>
      </c>
      <c r="E1063" t="str">
        <f t="shared" si="83"/>
        <v>16407</v>
      </c>
      <c r="F1063">
        <f t="shared" si="81"/>
        <v>4</v>
      </c>
    </row>
    <row r="1064" spans="1:6" hidden="1" x14ac:dyDescent="0.35">
      <c r="A1064" t="s">
        <v>1049</v>
      </c>
      <c r="B1064" t="str">
        <f t="shared" si="80"/>
        <v>Manage program execution (16408)</v>
      </c>
      <c r="C1064" t="str">
        <f t="shared" si="84"/>
        <v>12.2.2.3</v>
      </c>
      <c r="D1064" t="str">
        <f t="shared" si="82"/>
        <v>Manage program execution</v>
      </c>
      <c r="E1064" t="str">
        <f t="shared" si="83"/>
        <v>16408</v>
      </c>
      <c r="F1064">
        <f t="shared" si="81"/>
        <v>4</v>
      </c>
    </row>
    <row r="1065" spans="1:6" hidden="1" x14ac:dyDescent="0.35">
      <c r="A1065" t="s">
        <v>1050</v>
      </c>
      <c r="B1065" t="str">
        <f t="shared" si="80"/>
        <v>Review and report program performance (16409)</v>
      </c>
      <c r="C1065" t="str">
        <f t="shared" si="84"/>
        <v>12.2.2.4</v>
      </c>
      <c r="D1065" t="str">
        <f t="shared" si="82"/>
        <v>Review and report program performance</v>
      </c>
      <c r="E1065" t="str">
        <f t="shared" si="83"/>
        <v>16409</v>
      </c>
      <c r="F1065">
        <f t="shared" si="81"/>
        <v>4</v>
      </c>
    </row>
    <row r="1066" spans="1:6" hidden="1" x14ac:dyDescent="0.35">
      <c r="A1066" t="s">
        <v>1051</v>
      </c>
      <c r="B1066" t="str">
        <f t="shared" ref="B1066:B1129" si="85">RIGHT(A1066,LEN(A1066)-FIND(" ",A1066))</f>
        <v>Manage projects (16410)</v>
      </c>
      <c r="C1066" t="str">
        <f t="shared" si="84"/>
        <v>12.2.3</v>
      </c>
      <c r="D1066" t="str">
        <f t="shared" si="82"/>
        <v>Manage projects</v>
      </c>
      <c r="E1066" t="str">
        <f t="shared" si="83"/>
        <v>16410</v>
      </c>
      <c r="F1066">
        <f t="shared" si="81"/>
        <v>3</v>
      </c>
    </row>
    <row r="1067" spans="1:6" hidden="1" x14ac:dyDescent="0.35">
      <c r="A1067" t="s">
        <v>1052</v>
      </c>
      <c r="B1067" t="str">
        <f t="shared" si="85"/>
        <v>Establish project scope (16411)</v>
      </c>
      <c r="C1067" t="str">
        <f t="shared" si="84"/>
        <v>12.2.3.1</v>
      </c>
      <c r="D1067" t="str">
        <f t="shared" si="82"/>
        <v>Establish project scope</v>
      </c>
      <c r="E1067" t="str">
        <f t="shared" si="83"/>
        <v>16411</v>
      </c>
      <c r="F1067">
        <f t="shared" si="81"/>
        <v>4</v>
      </c>
    </row>
    <row r="1068" spans="1:6" hidden="1" x14ac:dyDescent="0.35">
      <c r="A1068" t="s">
        <v>1053</v>
      </c>
      <c r="B1068" t="str">
        <f t="shared" si="85"/>
        <v>Identify project requirements and objectives (11117)</v>
      </c>
      <c r="C1068" t="str">
        <f t="shared" si="84"/>
        <v>12.2.3.1.1</v>
      </c>
      <c r="D1068" t="str">
        <f t="shared" si="82"/>
        <v>Identify project requirements and objectives</v>
      </c>
      <c r="E1068" t="str">
        <f t="shared" si="83"/>
        <v>11117</v>
      </c>
      <c r="F1068">
        <f t="shared" ref="F1068:F1131" si="86">INT(LEN(C1068)/2)</f>
        <v>5</v>
      </c>
    </row>
    <row r="1069" spans="1:6" hidden="1" x14ac:dyDescent="0.35">
      <c r="A1069" t="s">
        <v>1054</v>
      </c>
      <c r="B1069" t="str">
        <f t="shared" si="85"/>
        <v>Identify project resource requirements (16412)</v>
      </c>
      <c r="C1069" t="str">
        <f t="shared" si="84"/>
        <v>12.2.3.1.2</v>
      </c>
      <c r="D1069" t="str">
        <f t="shared" si="82"/>
        <v>Identify project resource requirements</v>
      </c>
      <c r="E1069" t="str">
        <f t="shared" si="83"/>
        <v>16412</v>
      </c>
      <c r="F1069">
        <f t="shared" si="86"/>
        <v>5</v>
      </c>
    </row>
    <row r="1070" spans="1:6" hidden="1" x14ac:dyDescent="0.35">
      <c r="A1070" t="s">
        <v>1055</v>
      </c>
      <c r="B1070" t="str">
        <f t="shared" si="85"/>
        <v>Assess culture and readiness for project management approach  (11118)</v>
      </c>
      <c r="C1070" t="str">
        <f t="shared" si="84"/>
        <v>12.2.3.1.3</v>
      </c>
      <c r="D1070" t="str">
        <f t="shared" si="82"/>
        <v xml:space="preserve">Assess culture and readiness for project management approach </v>
      </c>
      <c r="E1070" t="str">
        <f t="shared" si="83"/>
        <v>11118</v>
      </c>
      <c r="F1070">
        <f t="shared" si="86"/>
        <v>5</v>
      </c>
    </row>
    <row r="1071" spans="1:6" hidden="1" x14ac:dyDescent="0.35">
      <c r="A1071" t="s">
        <v>1056</v>
      </c>
      <c r="B1071" t="str">
        <f t="shared" si="85"/>
        <v>Identify appropriate project management methodologies (11119)</v>
      </c>
      <c r="C1071" t="str">
        <f t="shared" si="84"/>
        <v>12.2.3.1.4</v>
      </c>
      <c r="D1071" t="str">
        <f t="shared" si="82"/>
        <v>Identify appropriate project management methodologies</v>
      </c>
      <c r="E1071" t="str">
        <f t="shared" si="83"/>
        <v>11119</v>
      </c>
      <c r="F1071">
        <f t="shared" si="86"/>
        <v>5</v>
      </c>
    </row>
    <row r="1072" spans="1:6" hidden="1" x14ac:dyDescent="0.35">
      <c r="A1072" t="s">
        <v>1057</v>
      </c>
      <c r="B1072" t="str">
        <f t="shared" si="85"/>
        <v>Create business case and obtain funding (11120)</v>
      </c>
      <c r="C1072" t="str">
        <f t="shared" si="84"/>
        <v>12.2.3.1.5</v>
      </c>
      <c r="D1072" t="str">
        <f t="shared" si="82"/>
        <v>Create business case and obtain funding</v>
      </c>
      <c r="E1072" t="str">
        <f t="shared" si="83"/>
        <v>11120</v>
      </c>
      <c r="F1072">
        <f t="shared" si="86"/>
        <v>5</v>
      </c>
    </row>
    <row r="1073" spans="1:6" hidden="1" x14ac:dyDescent="0.35">
      <c r="A1073" t="s">
        <v>1058</v>
      </c>
      <c r="B1073" t="str">
        <f t="shared" si="85"/>
        <v>Develop project measures and indicators (11121)</v>
      </c>
      <c r="C1073" t="str">
        <f t="shared" si="84"/>
        <v>12.2.3.1.6</v>
      </c>
      <c r="D1073" t="str">
        <f t="shared" si="82"/>
        <v>Develop project measures and indicators</v>
      </c>
      <c r="E1073" t="str">
        <f t="shared" si="83"/>
        <v>11121</v>
      </c>
      <c r="F1073">
        <f t="shared" si="86"/>
        <v>5</v>
      </c>
    </row>
    <row r="1074" spans="1:6" hidden="1" x14ac:dyDescent="0.35">
      <c r="A1074" t="s">
        <v>1059</v>
      </c>
      <c r="B1074" t="str">
        <f t="shared" si="85"/>
        <v>Develop project plans (16413)</v>
      </c>
      <c r="C1074" t="str">
        <f t="shared" si="84"/>
        <v>12.2.3.2</v>
      </c>
      <c r="D1074" t="str">
        <f t="shared" si="82"/>
        <v>Develop project plans</v>
      </c>
      <c r="E1074" t="str">
        <f t="shared" si="83"/>
        <v>16413</v>
      </c>
      <c r="F1074">
        <f t="shared" si="86"/>
        <v>4</v>
      </c>
    </row>
    <row r="1075" spans="1:6" hidden="1" x14ac:dyDescent="0.35">
      <c r="A1075" t="s">
        <v>1060</v>
      </c>
      <c r="B1075" t="str">
        <f t="shared" si="85"/>
        <v>Define roles and resources  (11123)</v>
      </c>
      <c r="C1075" t="str">
        <f t="shared" si="84"/>
        <v>12.2.3.2.1</v>
      </c>
      <c r="D1075" t="str">
        <f t="shared" si="82"/>
        <v xml:space="preserve">Define roles and resources </v>
      </c>
      <c r="E1075" t="str">
        <f t="shared" si="83"/>
        <v>11123</v>
      </c>
      <c r="F1075">
        <f t="shared" si="86"/>
        <v>5</v>
      </c>
    </row>
    <row r="1076" spans="1:6" hidden="1" x14ac:dyDescent="0.35">
      <c r="A1076" t="s">
        <v>1061</v>
      </c>
      <c r="B1076" t="str">
        <f t="shared" si="85"/>
        <v>Identify specific IT requirements (11124)</v>
      </c>
      <c r="C1076" t="str">
        <f t="shared" si="84"/>
        <v>12.2.3.2.2</v>
      </c>
      <c r="D1076" t="str">
        <f t="shared" si="82"/>
        <v>Identify specific IT requirements</v>
      </c>
      <c r="E1076" t="str">
        <f t="shared" si="83"/>
        <v>11124</v>
      </c>
      <c r="F1076">
        <f t="shared" si="86"/>
        <v>5</v>
      </c>
    </row>
    <row r="1077" spans="1:6" hidden="1" x14ac:dyDescent="0.35">
      <c r="A1077" t="s">
        <v>1062</v>
      </c>
      <c r="B1077" t="str">
        <f t="shared" si="85"/>
        <v>Create training and communication plans  (11125)</v>
      </c>
      <c r="C1077" t="str">
        <f t="shared" si="84"/>
        <v>12.2.3.2.3</v>
      </c>
      <c r="D1077" t="str">
        <f t="shared" si="82"/>
        <v xml:space="preserve">Create training and communication plans </v>
      </c>
      <c r="E1077" t="str">
        <f t="shared" si="83"/>
        <v>11125</v>
      </c>
      <c r="F1077">
        <f t="shared" si="86"/>
        <v>5</v>
      </c>
    </row>
    <row r="1078" spans="1:6" hidden="1" x14ac:dyDescent="0.35">
      <c r="A1078" t="s">
        <v>1063</v>
      </c>
      <c r="B1078" t="str">
        <f t="shared" si="85"/>
        <v>Design recognition and reward approaches  (11127)</v>
      </c>
      <c r="C1078" t="str">
        <f t="shared" si="84"/>
        <v>12.2.3.2.4</v>
      </c>
      <c r="D1078" t="str">
        <f t="shared" si="82"/>
        <v xml:space="preserve">Design recognition and reward approaches </v>
      </c>
      <c r="E1078" t="str">
        <f t="shared" si="83"/>
        <v>11127</v>
      </c>
      <c r="F1078">
        <f t="shared" si="86"/>
        <v>5</v>
      </c>
    </row>
    <row r="1079" spans="1:6" hidden="1" x14ac:dyDescent="0.35">
      <c r="A1079" t="s">
        <v>1064</v>
      </c>
      <c r="B1079" t="str">
        <f t="shared" si="85"/>
        <v>Design and plan launch of project (11128)</v>
      </c>
      <c r="C1079" t="str">
        <f t="shared" si="84"/>
        <v>12.2.3.2.5</v>
      </c>
      <c r="D1079" t="str">
        <f t="shared" si="82"/>
        <v>Design and plan launch of project</v>
      </c>
      <c r="E1079" t="str">
        <f t="shared" si="83"/>
        <v>11128</v>
      </c>
      <c r="F1079">
        <f t="shared" si="86"/>
        <v>5</v>
      </c>
    </row>
    <row r="1080" spans="1:6" hidden="1" x14ac:dyDescent="0.35">
      <c r="A1080" t="s">
        <v>1065</v>
      </c>
      <c r="B1080" t="str">
        <f t="shared" si="85"/>
        <v>Deploy the project (11129)</v>
      </c>
      <c r="C1080" t="str">
        <f t="shared" si="84"/>
        <v>12.2.3.2.6</v>
      </c>
      <c r="D1080" t="str">
        <f t="shared" ref="D1080:D1143" si="87">LEFT(B1080,FIND("(",B1080)-2)</f>
        <v>Deploy the project</v>
      </c>
      <c r="E1080" t="str">
        <f t="shared" ref="E1080:E1143" si="88">MID(B1080,FIND("(",B1080)+1,5)</f>
        <v>11129</v>
      </c>
      <c r="F1080">
        <f t="shared" si="86"/>
        <v>5</v>
      </c>
    </row>
    <row r="1081" spans="1:6" hidden="1" x14ac:dyDescent="0.35">
      <c r="A1081" t="s">
        <v>1066</v>
      </c>
      <c r="B1081" t="str">
        <f t="shared" si="85"/>
        <v>Execute projects (16414)</v>
      </c>
      <c r="C1081" t="str">
        <f t="shared" si="84"/>
        <v>12.2.3.3</v>
      </c>
      <c r="D1081" t="str">
        <f t="shared" si="87"/>
        <v>Execute projects</v>
      </c>
      <c r="E1081" t="str">
        <f t="shared" si="88"/>
        <v>16414</v>
      </c>
      <c r="F1081">
        <f t="shared" si="86"/>
        <v>4</v>
      </c>
    </row>
    <row r="1082" spans="1:6" hidden="1" x14ac:dyDescent="0.35">
      <c r="A1082" t="s">
        <v>1067</v>
      </c>
      <c r="B1082" t="str">
        <f t="shared" si="85"/>
        <v>Evaluate impact of project management  (strategy and projects) on measures and outcomes  (11131)</v>
      </c>
      <c r="C1082" t="str">
        <f t="shared" si="84"/>
        <v>12.2.3.3.1</v>
      </c>
      <c r="D1082" t="str">
        <f t="shared" si="87"/>
        <v xml:space="preserve">Evaluate impact of project management </v>
      </c>
      <c r="E1082" t="str">
        <f t="shared" si="88"/>
        <v>strat</v>
      </c>
      <c r="F1082">
        <f t="shared" si="86"/>
        <v>5</v>
      </c>
    </row>
    <row r="1083" spans="1:6" hidden="1" x14ac:dyDescent="0.35">
      <c r="A1083" t="s">
        <v>1068</v>
      </c>
      <c r="B1083" t="str">
        <f t="shared" si="85"/>
        <v>Report the status of project (16415)</v>
      </c>
      <c r="C1083" t="str">
        <f t="shared" si="84"/>
        <v>12.2.3.3.2</v>
      </c>
      <c r="D1083" t="str">
        <f t="shared" si="87"/>
        <v>Report the status of project</v>
      </c>
      <c r="E1083" t="str">
        <f t="shared" si="88"/>
        <v>16415</v>
      </c>
      <c r="F1083">
        <f t="shared" si="86"/>
        <v>5</v>
      </c>
    </row>
    <row r="1084" spans="1:6" hidden="1" x14ac:dyDescent="0.35">
      <c r="A1084" t="s">
        <v>1069</v>
      </c>
      <c r="B1084" t="str">
        <f t="shared" si="85"/>
        <v>Manage project scope (16416)</v>
      </c>
      <c r="C1084" t="str">
        <f t="shared" si="84"/>
        <v>12.2.3.3.3</v>
      </c>
      <c r="D1084" t="str">
        <f t="shared" si="87"/>
        <v>Manage project scope</v>
      </c>
      <c r="E1084" t="str">
        <f t="shared" si="88"/>
        <v>16416</v>
      </c>
      <c r="F1084">
        <f t="shared" si="86"/>
        <v>5</v>
      </c>
    </row>
    <row r="1085" spans="1:6" hidden="1" x14ac:dyDescent="0.35">
      <c r="A1085" t="s">
        <v>1070</v>
      </c>
      <c r="B1085" t="str">
        <f t="shared" si="85"/>
        <v>Promote and sustain activity and involvement  (11132)</v>
      </c>
      <c r="C1085" t="str">
        <f t="shared" si="84"/>
        <v>12.2.3.3.4</v>
      </c>
      <c r="D1085" t="str">
        <f t="shared" si="87"/>
        <v xml:space="preserve">Promote and sustain activity and involvement </v>
      </c>
      <c r="E1085" t="str">
        <f t="shared" si="88"/>
        <v>11132</v>
      </c>
      <c r="F1085">
        <f t="shared" si="86"/>
        <v>5</v>
      </c>
    </row>
    <row r="1086" spans="1:6" hidden="1" x14ac:dyDescent="0.35">
      <c r="A1086" t="s">
        <v>1071</v>
      </c>
      <c r="B1086" t="str">
        <f t="shared" si="85"/>
        <v>Realign and refresh project management strategy and approaches  (11133)</v>
      </c>
      <c r="C1086" t="str">
        <f t="shared" si="84"/>
        <v>12.2.3.3.5</v>
      </c>
      <c r="D1086" t="str">
        <f t="shared" si="87"/>
        <v xml:space="preserve">Realign and refresh project management strategy and approaches </v>
      </c>
      <c r="E1086" t="str">
        <f t="shared" si="88"/>
        <v>11133</v>
      </c>
      <c r="F1086">
        <f t="shared" si="86"/>
        <v>5</v>
      </c>
    </row>
    <row r="1087" spans="1:6" hidden="1" x14ac:dyDescent="0.35">
      <c r="A1087" t="s">
        <v>1072</v>
      </c>
      <c r="B1087" t="str">
        <f t="shared" si="85"/>
        <v>Review and report project performance (16417)</v>
      </c>
      <c r="C1087" t="str">
        <f t="shared" si="84"/>
        <v>12.2.3.4</v>
      </c>
      <c r="D1087" t="str">
        <f t="shared" si="87"/>
        <v>Review and report project performance</v>
      </c>
      <c r="E1087" t="str">
        <f t="shared" si="88"/>
        <v>16417</v>
      </c>
      <c r="F1087">
        <f t="shared" si="86"/>
        <v>4</v>
      </c>
    </row>
    <row r="1088" spans="1:6" hidden="1" x14ac:dyDescent="0.35">
      <c r="A1088" t="s">
        <v>1073</v>
      </c>
      <c r="B1088" t="str">
        <f t="shared" si="85"/>
        <v>Close projects (16418)</v>
      </c>
      <c r="C1088" t="str">
        <f t="shared" si="84"/>
        <v>12.2.3.5</v>
      </c>
      <c r="D1088" t="str">
        <f t="shared" si="87"/>
        <v>Close projects</v>
      </c>
      <c r="E1088" t="str">
        <f t="shared" si="88"/>
        <v>16418</v>
      </c>
      <c r="F1088">
        <f t="shared" si="86"/>
        <v>4</v>
      </c>
    </row>
    <row r="1089" spans="1:6" x14ac:dyDescent="0.35">
      <c r="A1089" t="s">
        <v>1074</v>
      </c>
      <c r="B1089" t="str">
        <f t="shared" si="85"/>
        <v>Manage enterprise quality (17471)</v>
      </c>
      <c r="C1089" t="str">
        <f t="shared" si="84"/>
        <v>12.3</v>
      </c>
      <c r="D1089" t="str">
        <f t="shared" si="87"/>
        <v>Manage enterprise quality</v>
      </c>
      <c r="E1089" t="str">
        <f t="shared" si="88"/>
        <v>17471</v>
      </c>
      <c r="F1089">
        <f t="shared" si="86"/>
        <v>2</v>
      </c>
    </row>
    <row r="1090" spans="1:6" hidden="1" x14ac:dyDescent="0.35">
      <c r="A1090" t="s">
        <v>1075</v>
      </c>
      <c r="B1090" t="str">
        <f t="shared" si="85"/>
        <v>Establish quality requirements (17472)</v>
      </c>
      <c r="C1090" t="str">
        <f t="shared" si="84"/>
        <v>12.3.1</v>
      </c>
      <c r="D1090" t="str">
        <f t="shared" si="87"/>
        <v>Establish quality requirements</v>
      </c>
      <c r="E1090" t="str">
        <f t="shared" si="88"/>
        <v>17472</v>
      </c>
      <c r="F1090">
        <f t="shared" si="86"/>
        <v>3</v>
      </c>
    </row>
    <row r="1091" spans="1:6" hidden="1" x14ac:dyDescent="0.35">
      <c r="A1091" t="s">
        <v>1076</v>
      </c>
      <c r="B1091" t="str">
        <f t="shared" si="85"/>
        <v>Define critical-to-quality characteristics  (17473)</v>
      </c>
      <c r="C1091" t="str">
        <f t="shared" ref="C1091:C1154" si="89">LEFT(A1091,FIND(" ",A1091)-1)</f>
        <v>12.3.1.1</v>
      </c>
      <c r="D1091" t="str">
        <f t="shared" si="87"/>
        <v xml:space="preserve">Define critical-to-quality characteristics </v>
      </c>
      <c r="E1091" t="str">
        <f t="shared" si="88"/>
        <v>17473</v>
      </c>
      <c r="F1091">
        <f t="shared" si="86"/>
        <v>4</v>
      </c>
    </row>
    <row r="1092" spans="1:6" hidden="1" x14ac:dyDescent="0.35">
      <c r="A1092" t="s">
        <v>1077</v>
      </c>
      <c r="B1092" t="str">
        <f t="shared" si="85"/>
        <v>Define preventive quality activities  (17474)</v>
      </c>
      <c r="C1092" t="str">
        <f t="shared" si="89"/>
        <v>12.3.1.2</v>
      </c>
      <c r="D1092" t="str">
        <f t="shared" si="87"/>
        <v xml:space="preserve">Define preventive quality activities </v>
      </c>
      <c r="E1092" t="str">
        <f t="shared" si="88"/>
        <v>17474</v>
      </c>
      <c r="F1092">
        <f t="shared" si="86"/>
        <v>4</v>
      </c>
    </row>
    <row r="1093" spans="1:6" hidden="1" x14ac:dyDescent="0.35">
      <c r="A1093" t="s">
        <v>1078</v>
      </c>
      <c r="B1093" t="str">
        <f t="shared" si="85"/>
        <v>Develop quality controls (17475)</v>
      </c>
      <c r="C1093" t="str">
        <f t="shared" si="89"/>
        <v>12.3.1.3</v>
      </c>
      <c r="D1093" t="str">
        <f t="shared" si="87"/>
        <v>Develop quality controls</v>
      </c>
      <c r="E1093" t="str">
        <f t="shared" si="88"/>
        <v>17475</v>
      </c>
      <c r="F1093">
        <f t="shared" si="86"/>
        <v>4</v>
      </c>
    </row>
    <row r="1094" spans="1:6" hidden="1" x14ac:dyDescent="0.35">
      <c r="A1094" t="s">
        <v>1079</v>
      </c>
      <c r="B1094" t="str">
        <f t="shared" si="85"/>
        <v>Define process steps for controls (or integration points) (17476)</v>
      </c>
      <c r="C1094" t="str">
        <f t="shared" si="89"/>
        <v>12.3.1.3.1</v>
      </c>
      <c r="D1094" t="str">
        <f t="shared" si="87"/>
        <v>Define process steps for controls</v>
      </c>
      <c r="E1094" t="str">
        <f t="shared" si="88"/>
        <v>or in</v>
      </c>
      <c r="F1094">
        <f t="shared" si="86"/>
        <v>5</v>
      </c>
    </row>
    <row r="1095" spans="1:6" hidden="1" x14ac:dyDescent="0.35">
      <c r="A1095" t="s">
        <v>1080</v>
      </c>
      <c r="B1095" t="str">
        <f t="shared" si="85"/>
        <v>Define sampling plan (17477)</v>
      </c>
      <c r="C1095" t="str">
        <f t="shared" si="89"/>
        <v>12.3.1.3.2</v>
      </c>
      <c r="D1095" t="str">
        <f t="shared" si="87"/>
        <v>Define sampling plan</v>
      </c>
      <c r="E1095" t="str">
        <f t="shared" si="88"/>
        <v>17477</v>
      </c>
      <c r="F1095">
        <f t="shared" si="86"/>
        <v>5</v>
      </c>
    </row>
    <row r="1096" spans="1:6" hidden="1" x14ac:dyDescent="0.35">
      <c r="A1096" t="s">
        <v>1081</v>
      </c>
      <c r="B1096" t="str">
        <f t="shared" si="85"/>
        <v>Identify measurement methods (17478)</v>
      </c>
      <c r="C1096" t="str">
        <f t="shared" si="89"/>
        <v>12.3.1.3.3</v>
      </c>
      <c r="D1096" t="str">
        <f t="shared" si="87"/>
        <v>Identify measurement methods</v>
      </c>
      <c r="E1096" t="str">
        <f t="shared" si="88"/>
        <v>17478</v>
      </c>
      <c r="F1096">
        <f t="shared" si="86"/>
        <v>5</v>
      </c>
    </row>
    <row r="1097" spans="1:6" hidden="1" x14ac:dyDescent="0.35">
      <c r="A1097" t="s">
        <v>1082</v>
      </c>
      <c r="B1097" t="str">
        <f t="shared" si="85"/>
        <v>Define required competencies (17479)</v>
      </c>
      <c r="C1097" t="str">
        <f t="shared" si="89"/>
        <v>12.3.1.3.4</v>
      </c>
      <c r="D1097" t="str">
        <f t="shared" si="87"/>
        <v>Define required competencies</v>
      </c>
      <c r="E1097" t="str">
        <f t="shared" si="88"/>
        <v>17479</v>
      </c>
      <c r="F1097">
        <f t="shared" si="86"/>
        <v>5</v>
      </c>
    </row>
    <row r="1098" spans="1:6" hidden="1" x14ac:dyDescent="0.35">
      <c r="A1098" t="s">
        <v>1083</v>
      </c>
      <c r="B1098" t="str">
        <f t="shared" si="85"/>
        <v>Prove capability to assess compliance with requirements (17480)</v>
      </c>
      <c r="C1098" t="str">
        <f t="shared" si="89"/>
        <v>12.3.1.4</v>
      </c>
      <c r="D1098" t="str">
        <f t="shared" si="87"/>
        <v>Prove capability to assess compliance with requirements</v>
      </c>
      <c r="E1098" t="str">
        <f t="shared" si="88"/>
        <v>17480</v>
      </c>
      <c r="F1098">
        <f t="shared" si="86"/>
        <v>4</v>
      </c>
    </row>
    <row r="1099" spans="1:6" hidden="1" x14ac:dyDescent="0.35">
      <c r="A1099" t="s">
        <v>1084</v>
      </c>
      <c r="B1099" t="str">
        <f t="shared" si="85"/>
        <v>Finalize quality plan (17481)</v>
      </c>
      <c r="C1099" t="str">
        <f t="shared" si="89"/>
        <v>12.3.1.5</v>
      </c>
      <c r="D1099" t="str">
        <f t="shared" si="87"/>
        <v>Finalize quality plan</v>
      </c>
      <c r="E1099" t="str">
        <f t="shared" si="88"/>
        <v>17481</v>
      </c>
      <c r="F1099">
        <f t="shared" si="86"/>
        <v>4</v>
      </c>
    </row>
    <row r="1100" spans="1:6" hidden="1" x14ac:dyDescent="0.35">
      <c r="A1100" t="s">
        <v>1085</v>
      </c>
      <c r="B1100" t="str">
        <f t="shared" si="85"/>
        <v>Evaluate performance to requirements (17482)</v>
      </c>
      <c r="C1100" t="str">
        <f t="shared" si="89"/>
        <v>12.3.2</v>
      </c>
      <c r="D1100" t="str">
        <f t="shared" si="87"/>
        <v>Evaluate performance to requirements</v>
      </c>
      <c r="E1100" t="str">
        <f t="shared" si="88"/>
        <v>17482</v>
      </c>
      <c r="F1100">
        <f t="shared" si="86"/>
        <v>3</v>
      </c>
    </row>
    <row r="1101" spans="1:6" hidden="1" x14ac:dyDescent="0.35">
      <c r="A1101" t="s">
        <v>1086</v>
      </c>
      <c r="B1101" t="str">
        <f t="shared" si="85"/>
        <v>Test against quality plan (17483)</v>
      </c>
      <c r="C1101" t="str">
        <f t="shared" si="89"/>
        <v>12.3.2.1</v>
      </c>
      <c r="D1101" t="str">
        <f t="shared" si="87"/>
        <v>Test against quality plan</v>
      </c>
      <c r="E1101" t="str">
        <f t="shared" si="88"/>
        <v>17483</v>
      </c>
      <c r="F1101">
        <f t="shared" si="86"/>
        <v>4</v>
      </c>
    </row>
    <row r="1102" spans="1:6" hidden="1" x14ac:dyDescent="0.35">
      <c r="A1102" t="s">
        <v>1087</v>
      </c>
      <c r="B1102" t="str">
        <f t="shared" si="85"/>
        <v>Conduct test and collect data (17484)</v>
      </c>
      <c r="C1102" t="str">
        <f t="shared" si="89"/>
        <v>12.3.2.1.1</v>
      </c>
      <c r="D1102" t="str">
        <f t="shared" si="87"/>
        <v>Conduct test and collect data</v>
      </c>
      <c r="E1102" t="str">
        <f t="shared" si="88"/>
        <v>17484</v>
      </c>
      <c r="F1102">
        <f t="shared" si="86"/>
        <v>5</v>
      </c>
    </row>
    <row r="1103" spans="1:6" hidden="1" x14ac:dyDescent="0.35">
      <c r="A1103" t="s">
        <v>1088</v>
      </c>
      <c r="B1103" t="str">
        <f t="shared" si="85"/>
        <v>Record result(s) (17485)</v>
      </c>
      <c r="C1103" t="str">
        <f t="shared" si="89"/>
        <v>12.3.2.1.2</v>
      </c>
      <c r="D1103" t="str">
        <f t="shared" si="87"/>
        <v>Record resul</v>
      </c>
      <c r="E1103" t="str">
        <f t="shared" si="88"/>
        <v>s) (1</v>
      </c>
      <c r="F1103">
        <f t="shared" si="86"/>
        <v>5</v>
      </c>
    </row>
    <row r="1104" spans="1:6" hidden="1" x14ac:dyDescent="0.35">
      <c r="A1104" t="s">
        <v>1089</v>
      </c>
      <c r="B1104" t="str">
        <f t="shared" si="85"/>
        <v>Determine disposition of result(s) (17486)</v>
      </c>
      <c r="C1104" t="str">
        <f t="shared" si="89"/>
        <v>12.3.2.1.3</v>
      </c>
      <c r="D1104" t="str">
        <f t="shared" si="87"/>
        <v>Determine disposition of resul</v>
      </c>
      <c r="E1104" t="str">
        <f t="shared" si="88"/>
        <v>s) (1</v>
      </c>
      <c r="F1104">
        <f t="shared" si="86"/>
        <v>5</v>
      </c>
    </row>
    <row r="1105" spans="1:6" hidden="1" x14ac:dyDescent="0.35">
      <c r="A1105" t="s">
        <v>1090</v>
      </c>
      <c r="B1105" t="str">
        <f t="shared" si="85"/>
        <v>Assess results of tests (17487)</v>
      </c>
      <c r="C1105" t="str">
        <f t="shared" si="89"/>
        <v>12.3.2.2</v>
      </c>
      <c r="D1105" t="str">
        <f t="shared" si="87"/>
        <v>Assess results of tests</v>
      </c>
      <c r="E1105" t="str">
        <f t="shared" si="88"/>
        <v>17487</v>
      </c>
      <c r="F1105">
        <f t="shared" si="86"/>
        <v>4</v>
      </c>
    </row>
    <row r="1106" spans="1:6" hidden="1" x14ac:dyDescent="0.35">
      <c r="A1106" t="s">
        <v>1091</v>
      </c>
      <c r="B1106" t="str">
        <f t="shared" si="85"/>
        <v>Assess sample significance (17488)</v>
      </c>
      <c r="C1106" t="str">
        <f t="shared" si="89"/>
        <v>12.3.2.2.1</v>
      </c>
      <c r="D1106" t="str">
        <f t="shared" si="87"/>
        <v>Assess sample significance</v>
      </c>
      <c r="E1106" t="str">
        <f t="shared" si="88"/>
        <v>17488</v>
      </c>
      <c r="F1106">
        <f t="shared" si="86"/>
        <v>5</v>
      </c>
    </row>
    <row r="1107" spans="1:6" hidden="1" x14ac:dyDescent="0.35">
      <c r="A1107" t="s">
        <v>1092</v>
      </c>
      <c r="B1107" t="str">
        <f t="shared" si="85"/>
        <v>Summarize result(s)  (17489)</v>
      </c>
      <c r="C1107" t="str">
        <f t="shared" si="89"/>
        <v>12.3.2.2.2</v>
      </c>
      <c r="D1107" t="str">
        <f t="shared" si="87"/>
        <v>Summarize resul</v>
      </c>
      <c r="E1107" t="str">
        <f t="shared" si="88"/>
        <v>s)  (</v>
      </c>
      <c r="F1107">
        <f t="shared" si="86"/>
        <v>5</v>
      </c>
    </row>
    <row r="1108" spans="1:6" hidden="1" x14ac:dyDescent="0.35">
      <c r="A1108" t="s">
        <v>1093</v>
      </c>
      <c r="B1108" t="str">
        <f t="shared" si="85"/>
        <v>Recommend actions  (17490)</v>
      </c>
      <c r="C1108" t="str">
        <f t="shared" si="89"/>
        <v>12.3.2.2.3</v>
      </c>
      <c r="D1108" t="str">
        <f t="shared" si="87"/>
        <v xml:space="preserve">Recommend actions </v>
      </c>
      <c r="E1108" t="str">
        <f t="shared" si="88"/>
        <v>17490</v>
      </c>
      <c r="F1108">
        <f t="shared" si="86"/>
        <v>5</v>
      </c>
    </row>
    <row r="1109" spans="1:6" hidden="1" x14ac:dyDescent="0.35">
      <c r="A1109" t="s">
        <v>1094</v>
      </c>
      <c r="B1109" t="str">
        <f t="shared" si="85"/>
        <v>Decide next steps (17491)</v>
      </c>
      <c r="C1109" t="str">
        <f t="shared" si="89"/>
        <v>12.3.2.2.4</v>
      </c>
      <c r="D1109" t="str">
        <f t="shared" si="87"/>
        <v>Decide next steps</v>
      </c>
      <c r="E1109" t="str">
        <f t="shared" si="88"/>
        <v>17491</v>
      </c>
      <c r="F1109">
        <f t="shared" si="86"/>
        <v>5</v>
      </c>
    </row>
    <row r="1110" spans="1:6" hidden="1" x14ac:dyDescent="0.35">
      <c r="A1110" t="s">
        <v>1095</v>
      </c>
      <c r="B1110" t="str">
        <f t="shared" si="85"/>
        <v>Manage non-conformance (17492)</v>
      </c>
      <c r="C1110" t="str">
        <f t="shared" si="89"/>
        <v>12.3.3</v>
      </c>
      <c r="D1110" t="str">
        <f t="shared" si="87"/>
        <v>Manage non-conformance</v>
      </c>
      <c r="E1110" t="str">
        <f t="shared" si="88"/>
        <v>17492</v>
      </c>
      <c r="F1110">
        <f t="shared" si="86"/>
        <v>3</v>
      </c>
    </row>
    <row r="1111" spans="1:6" hidden="1" x14ac:dyDescent="0.35">
      <c r="A1111" t="s">
        <v>1096</v>
      </c>
      <c r="B1111" t="str">
        <f t="shared" si="85"/>
        <v>Assess potential impact (17493)</v>
      </c>
      <c r="C1111" t="str">
        <f t="shared" si="89"/>
        <v>12.3.3.1</v>
      </c>
      <c r="D1111" t="str">
        <f t="shared" si="87"/>
        <v>Assess potential impact</v>
      </c>
      <c r="E1111" t="str">
        <f t="shared" si="88"/>
        <v>17493</v>
      </c>
      <c r="F1111">
        <f t="shared" si="86"/>
        <v>4</v>
      </c>
    </row>
    <row r="1112" spans="1:6" hidden="1" x14ac:dyDescent="0.35">
      <c r="A1112" t="s">
        <v>1097</v>
      </c>
      <c r="B1112" t="str">
        <f t="shared" si="85"/>
        <v>Determine immediate action(s)  (17494)</v>
      </c>
      <c r="C1112" t="str">
        <f t="shared" si="89"/>
        <v>12.3.3.2</v>
      </c>
      <c r="D1112" t="str">
        <f t="shared" si="87"/>
        <v>Determine immediate actio</v>
      </c>
      <c r="E1112" t="str">
        <f t="shared" si="88"/>
        <v>s)  (</v>
      </c>
      <c r="F1112">
        <f t="shared" si="86"/>
        <v>4</v>
      </c>
    </row>
    <row r="1113" spans="1:6" hidden="1" x14ac:dyDescent="0.35">
      <c r="A1113" t="s">
        <v>1098</v>
      </c>
      <c r="B1113" t="str">
        <f t="shared" si="85"/>
        <v>Identify root cause(s) (17495)</v>
      </c>
      <c r="C1113" t="str">
        <f t="shared" si="89"/>
        <v>12.3.3.3</v>
      </c>
      <c r="D1113" t="str">
        <f t="shared" si="87"/>
        <v>Identify root caus</v>
      </c>
      <c r="E1113" t="str">
        <f t="shared" si="88"/>
        <v>s) (1</v>
      </c>
      <c r="F1113">
        <f t="shared" si="86"/>
        <v>4</v>
      </c>
    </row>
    <row r="1114" spans="1:6" hidden="1" x14ac:dyDescent="0.35">
      <c r="A1114" t="s">
        <v>1099</v>
      </c>
      <c r="B1114" t="str">
        <f t="shared" si="85"/>
        <v>Take corrective or preventitive action  (17496)</v>
      </c>
      <c r="C1114" t="str">
        <f t="shared" si="89"/>
        <v>12.3.3.4</v>
      </c>
      <c r="D1114" t="str">
        <f t="shared" si="87"/>
        <v xml:space="preserve">Take corrective or preventitive action </v>
      </c>
      <c r="E1114" t="str">
        <f t="shared" si="88"/>
        <v>17496</v>
      </c>
      <c r="F1114">
        <f t="shared" si="86"/>
        <v>4</v>
      </c>
    </row>
    <row r="1115" spans="1:6" hidden="1" x14ac:dyDescent="0.35">
      <c r="A1115" t="s">
        <v>1100</v>
      </c>
      <c r="B1115" t="str">
        <f t="shared" si="85"/>
        <v>Close non-conformance (17497)</v>
      </c>
      <c r="C1115" t="str">
        <f t="shared" si="89"/>
        <v>12.3.3.5</v>
      </c>
      <c r="D1115" t="str">
        <f t="shared" si="87"/>
        <v>Close non-conformance</v>
      </c>
      <c r="E1115" t="str">
        <f t="shared" si="88"/>
        <v>17497</v>
      </c>
      <c r="F1115">
        <f t="shared" si="86"/>
        <v>4</v>
      </c>
    </row>
    <row r="1116" spans="1:6" hidden="1" x14ac:dyDescent="0.35">
      <c r="A1116" t="s">
        <v>1101</v>
      </c>
      <c r="B1116" t="str">
        <f t="shared" si="85"/>
        <v>Implement and maintain the enterprise quality management system (EQMS) (17498)</v>
      </c>
      <c r="C1116" t="str">
        <f t="shared" si="89"/>
        <v>12.3.4</v>
      </c>
      <c r="D1116" t="str">
        <f t="shared" si="87"/>
        <v>Implement and maintain the enterprise quality management system</v>
      </c>
      <c r="E1116" t="str">
        <f t="shared" si="88"/>
        <v>EQMS)</v>
      </c>
      <c r="F1116">
        <f t="shared" si="86"/>
        <v>3</v>
      </c>
    </row>
    <row r="1117" spans="1:6" hidden="1" x14ac:dyDescent="0.35">
      <c r="A1117" t="s">
        <v>1102</v>
      </c>
      <c r="B1117" t="str">
        <f t="shared" si="85"/>
        <v>Define the quality strategy (17499)</v>
      </c>
      <c r="C1117" t="str">
        <f t="shared" si="89"/>
        <v>12.3.4.1</v>
      </c>
      <c r="D1117" t="str">
        <f t="shared" si="87"/>
        <v>Define the quality strategy</v>
      </c>
      <c r="E1117" t="str">
        <f t="shared" si="88"/>
        <v>17499</v>
      </c>
      <c r="F1117">
        <f t="shared" si="86"/>
        <v>4</v>
      </c>
    </row>
    <row r="1118" spans="1:6" hidden="1" x14ac:dyDescent="0.35">
      <c r="A1118" t="s">
        <v>1103</v>
      </c>
      <c r="B1118" t="str">
        <f t="shared" si="85"/>
        <v>Plan and deploy the EQMS scope, targets, and goals (17500)</v>
      </c>
      <c r="C1118" t="str">
        <f t="shared" si="89"/>
        <v>12.3.4.2</v>
      </c>
      <c r="D1118" t="str">
        <f t="shared" si="87"/>
        <v>Plan and deploy the EQMS scope, targets, and goals</v>
      </c>
      <c r="E1118" t="str">
        <f t="shared" si="88"/>
        <v>17500</v>
      </c>
      <c r="F1118">
        <f t="shared" si="86"/>
        <v>4</v>
      </c>
    </row>
    <row r="1119" spans="1:6" hidden="1" x14ac:dyDescent="0.35">
      <c r="A1119" t="s">
        <v>1104</v>
      </c>
      <c r="B1119" t="str">
        <f t="shared" si="85"/>
        <v>Identify core EQMS processes, controls, and metrics (17501)</v>
      </c>
      <c r="C1119" t="str">
        <f t="shared" si="89"/>
        <v>12.3.4.3</v>
      </c>
      <c r="D1119" t="str">
        <f t="shared" si="87"/>
        <v>Identify core EQMS processes, controls, and metrics</v>
      </c>
      <c r="E1119" t="str">
        <f t="shared" si="88"/>
        <v>17501</v>
      </c>
      <c r="F1119">
        <f t="shared" si="86"/>
        <v>4</v>
      </c>
    </row>
    <row r="1120" spans="1:6" hidden="1" x14ac:dyDescent="0.35">
      <c r="A1120" t="s">
        <v>1105</v>
      </c>
      <c r="B1120" t="str">
        <f t="shared" si="85"/>
        <v>Develop and document EQMS policies, procedures, standards, and measures (17502)</v>
      </c>
      <c r="C1120" t="str">
        <f t="shared" si="89"/>
        <v>12.3.4.4</v>
      </c>
      <c r="D1120" t="str">
        <f t="shared" si="87"/>
        <v>Develop and document EQMS policies, procedures, standards, and measures</v>
      </c>
      <c r="E1120" t="str">
        <f t="shared" si="88"/>
        <v>17502</v>
      </c>
      <c r="F1120">
        <f t="shared" si="86"/>
        <v>4</v>
      </c>
    </row>
    <row r="1121" spans="1:6" hidden="1" x14ac:dyDescent="0.35">
      <c r="A1121" t="s">
        <v>1106</v>
      </c>
      <c r="B1121" t="str">
        <f t="shared" si="85"/>
        <v>Assess the EQMS performance (17503)</v>
      </c>
      <c r="C1121" t="str">
        <f t="shared" si="89"/>
        <v>12.3.4.5</v>
      </c>
      <c r="D1121" t="str">
        <f t="shared" si="87"/>
        <v>Assess the EQMS performance</v>
      </c>
      <c r="E1121" t="str">
        <f t="shared" si="88"/>
        <v>17503</v>
      </c>
      <c r="F1121">
        <f t="shared" si="86"/>
        <v>4</v>
      </c>
    </row>
    <row r="1122" spans="1:6" hidden="1" x14ac:dyDescent="0.35">
      <c r="A1122" t="s">
        <v>1107</v>
      </c>
      <c r="B1122" t="str">
        <f t="shared" si="85"/>
        <v>Create environment and capability for eQMS improvement(s) (17504)</v>
      </c>
      <c r="C1122" t="str">
        <f t="shared" si="89"/>
        <v>12.3.4.6</v>
      </c>
      <c r="D1122" t="str">
        <f t="shared" si="87"/>
        <v>Create environment and capability for eQMS improvemen</v>
      </c>
      <c r="E1122" t="str">
        <f t="shared" si="88"/>
        <v>s) (1</v>
      </c>
      <c r="F1122">
        <f t="shared" si="86"/>
        <v>4</v>
      </c>
    </row>
    <row r="1123" spans="1:6" hidden="1" x14ac:dyDescent="0.35">
      <c r="A1123" t="s">
        <v>1108</v>
      </c>
      <c r="B1123" t="str">
        <f t="shared" si="85"/>
        <v>Reward quality excellence  (17505)</v>
      </c>
      <c r="C1123" t="str">
        <f t="shared" si="89"/>
        <v>12.3.4.6.1</v>
      </c>
      <c r="D1123" t="str">
        <f t="shared" si="87"/>
        <v xml:space="preserve">Reward quality excellence </v>
      </c>
      <c r="E1123" t="str">
        <f t="shared" si="88"/>
        <v>17505</v>
      </c>
      <c r="F1123">
        <f t="shared" si="86"/>
        <v>5</v>
      </c>
    </row>
    <row r="1124" spans="1:6" hidden="1" x14ac:dyDescent="0.35">
      <c r="A1124" t="s">
        <v>1109</v>
      </c>
      <c r="B1124" t="str">
        <f t="shared" si="85"/>
        <v>Create and maintain quality partnerships  (17506)</v>
      </c>
      <c r="C1124" t="str">
        <f t="shared" si="89"/>
        <v>12.3.4.6.2</v>
      </c>
      <c r="D1124" t="str">
        <f t="shared" si="87"/>
        <v xml:space="preserve">Create and maintain quality partnerships </v>
      </c>
      <c r="E1124" t="str">
        <f t="shared" si="88"/>
        <v>17506</v>
      </c>
      <c r="F1124">
        <f t="shared" si="86"/>
        <v>5</v>
      </c>
    </row>
    <row r="1125" spans="1:6" hidden="1" x14ac:dyDescent="0.35">
      <c r="A1125" t="s">
        <v>1110</v>
      </c>
      <c r="B1125" t="str">
        <f t="shared" si="85"/>
        <v>Maintain talent capabilities and competencies (17507)</v>
      </c>
      <c r="C1125" t="str">
        <f t="shared" si="89"/>
        <v>12.3.4.6.3</v>
      </c>
      <c r="D1125" t="str">
        <f t="shared" si="87"/>
        <v>Maintain talent capabilities and competencies</v>
      </c>
      <c r="E1125" t="str">
        <f t="shared" si="88"/>
        <v>17507</v>
      </c>
      <c r="F1125">
        <f t="shared" si="86"/>
        <v>5</v>
      </c>
    </row>
    <row r="1126" spans="1:6" hidden="1" x14ac:dyDescent="0.35">
      <c r="A1126" t="s">
        <v>1111</v>
      </c>
      <c r="B1126" t="str">
        <f t="shared" si="85"/>
        <v>Incorporate EQMS messaging into communication channels (17508)</v>
      </c>
      <c r="C1126" t="str">
        <f t="shared" si="89"/>
        <v>12.3.4.6.4</v>
      </c>
      <c r="D1126" t="str">
        <f t="shared" si="87"/>
        <v>Incorporate EQMS messaging into communication channels</v>
      </c>
      <c r="E1126" t="str">
        <f t="shared" si="88"/>
        <v>17508</v>
      </c>
      <c r="F1126">
        <f t="shared" si="86"/>
        <v>5</v>
      </c>
    </row>
    <row r="1127" spans="1:6" hidden="1" x14ac:dyDescent="0.35">
      <c r="A1127" t="s">
        <v>1112</v>
      </c>
      <c r="B1127" t="str">
        <f t="shared" si="85"/>
        <v>Assure independent EQMS management access to appropriate authority in the organization (17509)</v>
      </c>
      <c r="C1127" t="str">
        <f t="shared" si="89"/>
        <v>12.3.4.6.5</v>
      </c>
      <c r="D1127" t="str">
        <f t="shared" si="87"/>
        <v>Assure independent EQMS management access to appropriate authority in the organization</v>
      </c>
      <c r="E1127" t="str">
        <f t="shared" si="88"/>
        <v>17509</v>
      </c>
      <c r="F1127">
        <f t="shared" si="86"/>
        <v>5</v>
      </c>
    </row>
    <row r="1128" spans="1:6" hidden="1" x14ac:dyDescent="0.35">
      <c r="A1128" t="s">
        <v>1113</v>
      </c>
      <c r="B1128" t="str">
        <f t="shared" si="85"/>
        <v xml:space="preserve">Transfer proven EQMS methods (17510) </v>
      </c>
      <c r="C1128" t="str">
        <f t="shared" si="89"/>
        <v>12.3.4.6.6</v>
      </c>
      <c r="D1128" t="str">
        <f t="shared" si="87"/>
        <v>Transfer proven EQMS methods</v>
      </c>
      <c r="E1128" t="str">
        <f t="shared" si="88"/>
        <v>17510</v>
      </c>
      <c r="F1128">
        <f t="shared" si="86"/>
        <v>5</v>
      </c>
    </row>
    <row r="1129" spans="1:6" x14ac:dyDescent="0.35">
      <c r="A1129" t="s">
        <v>1114</v>
      </c>
      <c r="B1129" t="str">
        <f t="shared" si="85"/>
        <v>Manage change (11074)</v>
      </c>
      <c r="C1129" t="str">
        <f t="shared" si="89"/>
        <v>12.4</v>
      </c>
      <c r="D1129" t="str">
        <f t="shared" si="87"/>
        <v>Manage change</v>
      </c>
      <c r="E1129" t="str">
        <f t="shared" si="88"/>
        <v>11074</v>
      </c>
      <c r="F1129">
        <f t="shared" si="86"/>
        <v>2</v>
      </c>
    </row>
    <row r="1130" spans="1:6" hidden="1" x14ac:dyDescent="0.35">
      <c r="A1130" t="s">
        <v>1115</v>
      </c>
      <c r="B1130" t="str">
        <f t="shared" ref="B1130:B1193" si="90">RIGHT(A1130,LEN(A1130)-FIND(" ",A1130))</f>
        <v>Plan for change (11134)</v>
      </c>
      <c r="C1130" t="str">
        <f t="shared" si="89"/>
        <v>12.4.1</v>
      </c>
      <c r="D1130" t="str">
        <f t="shared" si="87"/>
        <v>Plan for change</v>
      </c>
      <c r="E1130" t="str">
        <f t="shared" si="88"/>
        <v>11134</v>
      </c>
      <c r="F1130">
        <f t="shared" si="86"/>
        <v>3</v>
      </c>
    </row>
    <row r="1131" spans="1:6" hidden="1" x14ac:dyDescent="0.35">
      <c r="A1131" t="s">
        <v>1116</v>
      </c>
      <c r="B1131" t="str">
        <f t="shared" si="90"/>
        <v>Select process improvement methodology  (11138)</v>
      </c>
      <c r="C1131" t="str">
        <f t="shared" si="89"/>
        <v>12.4.1.1</v>
      </c>
      <c r="D1131" t="str">
        <f t="shared" si="87"/>
        <v xml:space="preserve">Select process improvement methodology </v>
      </c>
      <c r="E1131" t="str">
        <f t="shared" si="88"/>
        <v>11138</v>
      </c>
      <c r="F1131">
        <f t="shared" si="86"/>
        <v>4</v>
      </c>
    </row>
    <row r="1132" spans="1:6" hidden="1" x14ac:dyDescent="0.35">
      <c r="A1132" t="s">
        <v>1117</v>
      </c>
      <c r="B1132" t="str">
        <f t="shared" si="90"/>
        <v>Assess readiness for change (11139)</v>
      </c>
      <c r="C1132" t="str">
        <f t="shared" si="89"/>
        <v>12.4.1.2</v>
      </c>
      <c r="D1132" t="str">
        <f t="shared" si="87"/>
        <v>Assess readiness for change</v>
      </c>
      <c r="E1132" t="str">
        <f t="shared" si="88"/>
        <v>11139</v>
      </c>
      <c r="F1132">
        <f t="shared" ref="F1132:F1195" si="91">INT(LEN(C1132)/2)</f>
        <v>4</v>
      </c>
    </row>
    <row r="1133" spans="1:6" hidden="1" x14ac:dyDescent="0.35">
      <c r="A1133" t="s">
        <v>1118</v>
      </c>
      <c r="B1133" t="str">
        <f t="shared" si="90"/>
        <v>Determine stakeholders (11140)</v>
      </c>
      <c r="C1133" t="str">
        <f t="shared" si="89"/>
        <v>12.4.1.3</v>
      </c>
      <c r="D1133" t="str">
        <f t="shared" si="87"/>
        <v>Determine stakeholders</v>
      </c>
      <c r="E1133" t="str">
        <f t="shared" si="88"/>
        <v>11140</v>
      </c>
      <c r="F1133">
        <f t="shared" si="91"/>
        <v>4</v>
      </c>
    </row>
    <row r="1134" spans="1:6" hidden="1" x14ac:dyDescent="0.35">
      <c r="A1134" t="s">
        <v>1119</v>
      </c>
      <c r="B1134" t="str">
        <f t="shared" si="90"/>
        <v>Engage/Identify champion (11141)</v>
      </c>
      <c r="C1134" t="str">
        <f t="shared" si="89"/>
        <v>12.4.1.4</v>
      </c>
      <c r="D1134" t="str">
        <f t="shared" si="87"/>
        <v>Engage/Identify champion</v>
      </c>
      <c r="E1134" t="str">
        <f t="shared" si="88"/>
        <v>11141</v>
      </c>
      <c r="F1134">
        <f t="shared" si="91"/>
        <v>4</v>
      </c>
    </row>
    <row r="1135" spans="1:6" hidden="1" x14ac:dyDescent="0.35">
      <c r="A1135" t="s">
        <v>1120</v>
      </c>
      <c r="B1135" t="str">
        <f t="shared" si="90"/>
        <v>Form design team (11142)</v>
      </c>
      <c r="C1135" t="str">
        <f t="shared" si="89"/>
        <v>12.4.1.5</v>
      </c>
      <c r="D1135" t="str">
        <f t="shared" si="87"/>
        <v>Form design team</v>
      </c>
      <c r="E1135" t="str">
        <f t="shared" si="88"/>
        <v>11142</v>
      </c>
      <c r="F1135">
        <f t="shared" si="91"/>
        <v>4</v>
      </c>
    </row>
    <row r="1136" spans="1:6" hidden="1" x14ac:dyDescent="0.35">
      <c r="A1136" t="s">
        <v>1121</v>
      </c>
      <c r="B1136" t="str">
        <f t="shared" si="90"/>
        <v>Define scope (11143)</v>
      </c>
      <c r="C1136" t="str">
        <f t="shared" si="89"/>
        <v>12.4.1.6</v>
      </c>
      <c r="D1136" t="str">
        <f t="shared" si="87"/>
        <v>Define scope</v>
      </c>
      <c r="E1136" t="str">
        <f t="shared" si="88"/>
        <v>11143</v>
      </c>
      <c r="F1136">
        <f t="shared" si="91"/>
        <v>4</v>
      </c>
    </row>
    <row r="1137" spans="1:6" hidden="1" x14ac:dyDescent="0.35">
      <c r="A1137" t="s">
        <v>1122</v>
      </c>
      <c r="B1137" t="str">
        <f t="shared" si="90"/>
        <v>Understand current state (11144)</v>
      </c>
      <c r="C1137" t="str">
        <f t="shared" si="89"/>
        <v>12.4.1.7</v>
      </c>
      <c r="D1137" t="str">
        <f t="shared" si="87"/>
        <v>Understand current state</v>
      </c>
      <c r="E1137" t="str">
        <f t="shared" si="88"/>
        <v>11144</v>
      </c>
      <c r="F1137">
        <f t="shared" si="91"/>
        <v>4</v>
      </c>
    </row>
    <row r="1138" spans="1:6" hidden="1" x14ac:dyDescent="0.35">
      <c r="A1138" t="s">
        <v>1123</v>
      </c>
      <c r="B1138" t="str">
        <f t="shared" si="90"/>
        <v>Define future state (11145)</v>
      </c>
      <c r="C1138" t="str">
        <f t="shared" si="89"/>
        <v>12.4.1.8</v>
      </c>
      <c r="D1138" t="str">
        <f t="shared" si="87"/>
        <v>Define future state</v>
      </c>
      <c r="E1138" t="str">
        <f t="shared" si="88"/>
        <v>11145</v>
      </c>
      <c r="F1138">
        <f t="shared" si="91"/>
        <v>4</v>
      </c>
    </row>
    <row r="1139" spans="1:6" hidden="1" x14ac:dyDescent="0.35">
      <c r="A1139" t="s">
        <v>1124</v>
      </c>
      <c r="B1139" t="str">
        <f t="shared" si="90"/>
        <v>Conduct organizational risk analysis (11146)</v>
      </c>
      <c r="C1139" t="str">
        <f t="shared" si="89"/>
        <v>12.4.1.9</v>
      </c>
      <c r="D1139" t="str">
        <f t="shared" si="87"/>
        <v>Conduct organizational risk analysis</v>
      </c>
      <c r="E1139" t="str">
        <f t="shared" si="88"/>
        <v>11146</v>
      </c>
      <c r="F1139">
        <f t="shared" si="91"/>
        <v>4</v>
      </c>
    </row>
    <row r="1140" spans="1:6" hidden="1" x14ac:dyDescent="0.35">
      <c r="A1140" t="s">
        <v>1125</v>
      </c>
      <c r="B1140" t="str">
        <f t="shared" si="90"/>
        <v>Assess cultural issues (11147)</v>
      </c>
      <c r="C1140" t="str">
        <f t="shared" si="89"/>
        <v>12.4.1.10</v>
      </c>
      <c r="D1140" t="str">
        <f t="shared" si="87"/>
        <v>Assess cultural issues</v>
      </c>
      <c r="E1140" t="str">
        <f t="shared" si="88"/>
        <v>11147</v>
      </c>
      <c r="F1140">
        <f t="shared" si="91"/>
        <v>4</v>
      </c>
    </row>
    <row r="1141" spans="1:6" hidden="1" x14ac:dyDescent="0.35">
      <c r="A1141" t="s">
        <v>1126</v>
      </c>
      <c r="B1141" t="str">
        <f t="shared" si="90"/>
        <v>Establish accountability for change management (11148)</v>
      </c>
      <c r="C1141" t="str">
        <f t="shared" si="89"/>
        <v>12.4.1.11</v>
      </c>
      <c r="D1141" t="str">
        <f t="shared" si="87"/>
        <v>Establish accountability for change management</v>
      </c>
      <c r="E1141" t="str">
        <f t="shared" si="88"/>
        <v>11148</v>
      </c>
      <c r="F1141">
        <f t="shared" si="91"/>
        <v>4</v>
      </c>
    </row>
    <row r="1142" spans="1:6" hidden="1" x14ac:dyDescent="0.35">
      <c r="A1142" t="s">
        <v>1127</v>
      </c>
      <c r="B1142" t="str">
        <f t="shared" si="90"/>
        <v>Identify barriers to change (11149)</v>
      </c>
      <c r="C1142" t="str">
        <f t="shared" si="89"/>
        <v>12.4.1.12</v>
      </c>
      <c r="D1142" t="str">
        <f t="shared" si="87"/>
        <v>Identify barriers to change</v>
      </c>
      <c r="E1142" t="str">
        <f t="shared" si="88"/>
        <v>11149</v>
      </c>
      <c r="F1142">
        <f t="shared" si="91"/>
        <v>4</v>
      </c>
    </row>
    <row r="1143" spans="1:6" hidden="1" x14ac:dyDescent="0.35">
      <c r="A1143" t="s">
        <v>1128</v>
      </c>
      <c r="B1143" t="str">
        <f t="shared" si="90"/>
        <v>Determine change enablers (11150)</v>
      </c>
      <c r="C1143" t="str">
        <f t="shared" si="89"/>
        <v>12.4.1.13</v>
      </c>
      <c r="D1143" t="str">
        <f t="shared" si="87"/>
        <v>Determine change enablers</v>
      </c>
      <c r="E1143" t="str">
        <f t="shared" si="88"/>
        <v>11150</v>
      </c>
      <c r="F1143">
        <f t="shared" si="91"/>
        <v>4</v>
      </c>
    </row>
    <row r="1144" spans="1:6" hidden="1" x14ac:dyDescent="0.35">
      <c r="A1144" t="s">
        <v>1129</v>
      </c>
      <c r="B1144" t="str">
        <f t="shared" si="90"/>
        <v>Identify resources and develop measures  (11151)</v>
      </c>
      <c r="C1144" t="str">
        <f t="shared" si="89"/>
        <v>12.4.1.14</v>
      </c>
      <c r="D1144" t="str">
        <f t="shared" ref="D1144:D1207" si="92">LEFT(B1144,FIND("(",B1144)-2)</f>
        <v xml:space="preserve">Identify resources and develop measures </v>
      </c>
      <c r="E1144" t="str">
        <f t="shared" ref="E1144:E1207" si="93">MID(B1144,FIND("(",B1144)+1,5)</f>
        <v>11151</v>
      </c>
      <c r="F1144">
        <f t="shared" si="91"/>
        <v>4</v>
      </c>
    </row>
    <row r="1145" spans="1:6" hidden="1" x14ac:dyDescent="0.35">
      <c r="A1145" t="s">
        <v>1130</v>
      </c>
      <c r="B1145" t="str">
        <f t="shared" si="90"/>
        <v>Design the change (11135)</v>
      </c>
      <c r="C1145" t="str">
        <f t="shared" si="89"/>
        <v>12.4.2</v>
      </c>
      <c r="D1145" t="str">
        <f t="shared" si="92"/>
        <v>Design the change</v>
      </c>
      <c r="E1145" t="str">
        <f t="shared" si="93"/>
        <v>11135</v>
      </c>
      <c r="F1145">
        <f t="shared" si="91"/>
        <v>3</v>
      </c>
    </row>
    <row r="1146" spans="1:6" hidden="1" x14ac:dyDescent="0.35">
      <c r="A1146" t="s">
        <v>1131</v>
      </c>
      <c r="B1146" t="str">
        <f t="shared" si="90"/>
        <v>Assess connection to other initiatives  (11152)</v>
      </c>
      <c r="C1146" t="str">
        <f t="shared" si="89"/>
        <v>12.4.2.1</v>
      </c>
      <c r="D1146" t="str">
        <f t="shared" si="92"/>
        <v xml:space="preserve">Assess connection to other initiatives </v>
      </c>
      <c r="E1146" t="str">
        <f t="shared" si="93"/>
        <v>11152</v>
      </c>
      <c r="F1146">
        <f t="shared" si="91"/>
        <v>4</v>
      </c>
    </row>
    <row r="1147" spans="1:6" hidden="1" x14ac:dyDescent="0.35">
      <c r="A1147" t="s">
        <v>1132</v>
      </c>
      <c r="B1147" t="str">
        <f t="shared" si="90"/>
        <v>Develop change management plans (11153)</v>
      </c>
      <c r="C1147" t="str">
        <f t="shared" si="89"/>
        <v>12.4.2.2</v>
      </c>
      <c r="D1147" t="str">
        <f t="shared" si="92"/>
        <v>Develop change management plans</v>
      </c>
      <c r="E1147" t="str">
        <f t="shared" si="93"/>
        <v>11153</v>
      </c>
      <c r="F1147">
        <f t="shared" si="91"/>
        <v>4</v>
      </c>
    </row>
    <row r="1148" spans="1:6" hidden="1" x14ac:dyDescent="0.35">
      <c r="A1148" t="s">
        <v>1133</v>
      </c>
      <c r="B1148" t="str">
        <f t="shared" si="90"/>
        <v>Develop training plan (11154)</v>
      </c>
      <c r="C1148" t="str">
        <f t="shared" si="89"/>
        <v>12.4.2.3</v>
      </c>
      <c r="D1148" t="str">
        <f t="shared" si="92"/>
        <v>Develop training plan</v>
      </c>
      <c r="E1148" t="str">
        <f t="shared" si="93"/>
        <v>11154</v>
      </c>
      <c r="F1148">
        <f t="shared" si="91"/>
        <v>4</v>
      </c>
    </row>
    <row r="1149" spans="1:6" hidden="1" x14ac:dyDescent="0.35">
      <c r="A1149" t="s">
        <v>1134</v>
      </c>
      <c r="B1149" t="str">
        <f t="shared" si="90"/>
        <v>Develop communication plan (11155)</v>
      </c>
      <c r="C1149" t="str">
        <f t="shared" si="89"/>
        <v>12.4.2.4</v>
      </c>
      <c r="D1149" t="str">
        <f t="shared" si="92"/>
        <v>Develop communication plan</v>
      </c>
      <c r="E1149" t="str">
        <f t="shared" si="93"/>
        <v>11155</v>
      </c>
      <c r="F1149">
        <f t="shared" si="91"/>
        <v>4</v>
      </c>
    </row>
    <row r="1150" spans="1:6" hidden="1" x14ac:dyDescent="0.35">
      <c r="A1150" t="s">
        <v>1135</v>
      </c>
      <c r="B1150" t="str">
        <f t="shared" si="90"/>
        <v>Develop rewards/incentives plan (11156)</v>
      </c>
      <c r="C1150" t="str">
        <f t="shared" si="89"/>
        <v>12.4.2.5</v>
      </c>
      <c r="D1150" t="str">
        <f t="shared" si="92"/>
        <v>Develop rewards/incentives plan</v>
      </c>
      <c r="E1150" t="str">
        <f t="shared" si="93"/>
        <v>11156</v>
      </c>
      <c r="F1150">
        <f t="shared" si="91"/>
        <v>4</v>
      </c>
    </row>
    <row r="1151" spans="1:6" hidden="1" x14ac:dyDescent="0.35">
      <c r="A1151" t="s">
        <v>1136</v>
      </c>
      <c r="B1151" t="str">
        <f t="shared" si="90"/>
        <v>Establish change adoption metrics  (11157)</v>
      </c>
      <c r="C1151" t="str">
        <f t="shared" si="89"/>
        <v>12.4.2.6</v>
      </c>
      <c r="D1151" t="str">
        <f t="shared" si="92"/>
        <v xml:space="preserve">Establish change adoption metrics </v>
      </c>
      <c r="E1151" t="str">
        <f t="shared" si="93"/>
        <v>11157</v>
      </c>
      <c r="F1151">
        <f t="shared" si="91"/>
        <v>4</v>
      </c>
    </row>
    <row r="1152" spans="1:6" hidden="1" x14ac:dyDescent="0.35">
      <c r="A1152" t="s">
        <v>1137</v>
      </c>
      <c r="B1152" t="str">
        <f t="shared" si="90"/>
        <v>Establish/Clarify new roles (11158)</v>
      </c>
      <c r="C1152" t="str">
        <f t="shared" si="89"/>
        <v>12.4.2.7</v>
      </c>
      <c r="D1152" t="str">
        <f t="shared" si="92"/>
        <v>Establish/Clarify new roles</v>
      </c>
      <c r="E1152" t="str">
        <f t="shared" si="93"/>
        <v>11158</v>
      </c>
      <c r="F1152">
        <f t="shared" si="91"/>
        <v>4</v>
      </c>
    </row>
    <row r="1153" spans="1:6" hidden="1" x14ac:dyDescent="0.35">
      <c r="A1153" t="s">
        <v>1138</v>
      </c>
      <c r="B1153" t="str">
        <f t="shared" si="90"/>
        <v>Identify budget/roles (11159)</v>
      </c>
      <c r="C1153" t="str">
        <f t="shared" si="89"/>
        <v>12.4.2.8</v>
      </c>
      <c r="D1153" t="str">
        <f t="shared" si="92"/>
        <v>Identify budget/roles</v>
      </c>
      <c r="E1153" t="str">
        <f t="shared" si="93"/>
        <v>11159</v>
      </c>
      <c r="F1153">
        <f t="shared" si="91"/>
        <v>4</v>
      </c>
    </row>
    <row r="1154" spans="1:6" hidden="1" x14ac:dyDescent="0.35">
      <c r="A1154" t="s">
        <v>1139</v>
      </c>
      <c r="B1154" t="str">
        <f t="shared" si="90"/>
        <v>Implement change (11136)</v>
      </c>
      <c r="C1154" t="str">
        <f t="shared" si="89"/>
        <v>12.4.3</v>
      </c>
      <c r="D1154" t="str">
        <f t="shared" si="92"/>
        <v>Implement change</v>
      </c>
      <c r="E1154" t="str">
        <f t="shared" si="93"/>
        <v>11136</v>
      </c>
      <c r="F1154">
        <f t="shared" si="91"/>
        <v>3</v>
      </c>
    </row>
    <row r="1155" spans="1:6" hidden="1" x14ac:dyDescent="0.35">
      <c r="A1155" t="s">
        <v>1140</v>
      </c>
      <c r="B1155" t="str">
        <f t="shared" si="90"/>
        <v>Create commitment for improvement/change (11160)</v>
      </c>
      <c r="C1155" t="str">
        <f t="shared" ref="C1155:C1211" si="94">LEFT(A1155,FIND(" ",A1155)-1)</f>
        <v>12.4.3.1</v>
      </c>
      <c r="D1155" t="str">
        <f t="shared" si="92"/>
        <v>Create commitment for improvement/change</v>
      </c>
      <c r="E1155" t="str">
        <f t="shared" si="93"/>
        <v>11160</v>
      </c>
      <c r="F1155">
        <f t="shared" si="91"/>
        <v>4</v>
      </c>
    </row>
    <row r="1156" spans="1:6" hidden="1" x14ac:dyDescent="0.35">
      <c r="A1156" t="s">
        <v>1141</v>
      </c>
      <c r="B1156" t="str">
        <f t="shared" si="90"/>
        <v>Reengineer business processes and systems  (11161)</v>
      </c>
      <c r="C1156" t="str">
        <f t="shared" si="94"/>
        <v>12.4.3.2</v>
      </c>
      <c r="D1156" t="str">
        <f t="shared" si="92"/>
        <v xml:space="preserve">Reengineer business processes and systems </v>
      </c>
      <c r="E1156" t="str">
        <f t="shared" si="93"/>
        <v>11161</v>
      </c>
      <c r="F1156">
        <f t="shared" si="91"/>
        <v>4</v>
      </c>
    </row>
    <row r="1157" spans="1:6" hidden="1" x14ac:dyDescent="0.35">
      <c r="A1157" t="s">
        <v>1142</v>
      </c>
      <c r="B1157" t="str">
        <f t="shared" si="90"/>
        <v>Support transition to new roles or exit strategies for incumbents (11162)</v>
      </c>
      <c r="C1157" t="str">
        <f t="shared" si="94"/>
        <v>12.4.3.3</v>
      </c>
      <c r="D1157" t="str">
        <f t="shared" si="92"/>
        <v>Support transition to new roles or exit strategies for incumbents</v>
      </c>
      <c r="E1157" t="str">
        <f t="shared" si="93"/>
        <v>11162</v>
      </c>
      <c r="F1157">
        <f t="shared" si="91"/>
        <v>4</v>
      </c>
    </row>
    <row r="1158" spans="1:6" hidden="1" x14ac:dyDescent="0.35">
      <c r="A1158" t="s">
        <v>1143</v>
      </c>
      <c r="B1158" t="str">
        <f t="shared" si="90"/>
        <v>Monitor change (11163)</v>
      </c>
      <c r="C1158" t="str">
        <f t="shared" si="94"/>
        <v>12.4.3.4</v>
      </c>
      <c r="D1158" t="str">
        <f t="shared" si="92"/>
        <v>Monitor change</v>
      </c>
      <c r="E1158" t="str">
        <f t="shared" si="93"/>
        <v>11163</v>
      </c>
      <c r="F1158">
        <f t="shared" si="91"/>
        <v>4</v>
      </c>
    </row>
    <row r="1159" spans="1:6" hidden="1" x14ac:dyDescent="0.35">
      <c r="A1159" t="s">
        <v>1144</v>
      </c>
      <c r="B1159" t="str">
        <f t="shared" si="90"/>
        <v>Sustain improvement (11137)</v>
      </c>
      <c r="C1159" t="str">
        <f t="shared" si="94"/>
        <v>12.4.4</v>
      </c>
      <c r="D1159" t="str">
        <f t="shared" si="92"/>
        <v>Sustain improvement</v>
      </c>
      <c r="E1159" t="str">
        <f t="shared" si="93"/>
        <v>11137</v>
      </c>
      <c r="F1159">
        <f t="shared" si="91"/>
        <v>3</v>
      </c>
    </row>
    <row r="1160" spans="1:6" hidden="1" x14ac:dyDescent="0.35">
      <c r="A1160" t="s">
        <v>1145</v>
      </c>
      <c r="B1160" t="str">
        <f t="shared" si="90"/>
        <v>Monitor improved process performance  (11164)</v>
      </c>
      <c r="C1160" t="str">
        <f t="shared" si="94"/>
        <v>12.4.4.1</v>
      </c>
      <c r="D1160" t="str">
        <f t="shared" si="92"/>
        <v xml:space="preserve">Monitor improved process performance </v>
      </c>
      <c r="E1160" t="str">
        <f t="shared" si="93"/>
        <v>11164</v>
      </c>
      <c r="F1160">
        <f t="shared" si="91"/>
        <v>4</v>
      </c>
    </row>
    <row r="1161" spans="1:6" hidden="1" x14ac:dyDescent="0.35">
      <c r="A1161" t="s">
        <v>1146</v>
      </c>
      <c r="B1161" t="str">
        <f t="shared" si="90"/>
        <v>Capture and reuse lessons learned from change process (11165)</v>
      </c>
      <c r="C1161" t="str">
        <f t="shared" si="94"/>
        <v>12.4.4.2</v>
      </c>
      <c r="D1161" t="str">
        <f t="shared" si="92"/>
        <v>Capture and reuse lessons learned from change process</v>
      </c>
      <c r="E1161" t="str">
        <f t="shared" si="93"/>
        <v>11165</v>
      </c>
      <c r="F1161">
        <f t="shared" si="91"/>
        <v>4</v>
      </c>
    </row>
    <row r="1162" spans="1:6" hidden="1" x14ac:dyDescent="0.35">
      <c r="A1162" t="s">
        <v>1147</v>
      </c>
      <c r="B1162" t="str">
        <f t="shared" si="90"/>
        <v>Take corrective action as necessary (11166)</v>
      </c>
      <c r="C1162" t="str">
        <f t="shared" si="94"/>
        <v>12.4.4.3</v>
      </c>
      <c r="D1162" t="str">
        <f t="shared" si="92"/>
        <v>Take corrective action as necessary</v>
      </c>
      <c r="E1162" t="str">
        <f t="shared" si="93"/>
        <v>11166</v>
      </c>
      <c r="F1162">
        <f t="shared" si="91"/>
        <v>4</v>
      </c>
    </row>
    <row r="1163" spans="1:6" x14ac:dyDescent="0.35">
      <c r="A1163" t="s">
        <v>1148</v>
      </c>
      <c r="B1163" t="str">
        <f t="shared" si="90"/>
        <v>Develop and manage enterprise-wide knowledge management (KM) capability (11073)</v>
      </c>
      <c r="C1163" t="str">
        <f t="shared" si="94"/>
        <v>12.5</v>
      </c>
      <c r="D1163" t="str">
        <f t="shared" si="92"/>
        <v>Develop and manage enterprise-wide knowledge management</v>
      </c>
      <c r="E1163" t="str">
        <f t="shared" si="93"/>
        <v>KM) c</v>
      </c>
      <c r="F1163">
        <f t="shared" si="91"/>
        <v>2</v>
      </c>
    </row>
    <row r="1164" spans="1:6" hidden="1" x14ac:dyDescent="0.35">
      <c r="A1164" t="s">
        <v>1149</v>
      </c>
      <c r="B1164" t="str">
        <f t="shared" si="90"/>
        <v>Develop KM strategy (11095)</v>
      </c>
      <c r="C1164" t="str">
        <f t="shared" si="94"/>
        <v>12.5.1</v>
      </c>
      <c r="D1164" t="str">
        <f t="shared" si="92"/>
        <v>Develop KM strategy</v>
      </c>
      <c r="E1164" t="str">
        <f t="shared" si="93"/>
        <v>11095</v>
      </c>
      <c r="F1164">
        <f t="shared" si="91"/>
        <v>3</v>
      </c>
    </row>
    <row r="1165" spans="1:6" hidden="1" x14ac:dyDescent="0.35">
      <c r="A1165" t="s">
        <v>1150</v>
      </c>
      <c r="B1165" t="str">
        <f t="shared" si="90"/>
        <v>Develop governance model (11100)</v>
      </c>
      <c r="C1165" t="str">
        <f t="shared" si="94"/>
        <v>12.5.1.1</v>
      </c>
      <c r="D1165" t="str">
        <f t="shared" si="92"/>
        <v>Develop governance model</v>
      </c>
      <c r="E1165" t="str">
        <f t="shared" si="93"/>
        <v>11100</v>
      </c>
      <c r="F1165">
        <f t="shared" si="91"/>
        <v>4</v>
      </c>
    </row>
    <row r="1166" spans="1:6" hidden="1" x14ac:dyDescent="0.35">
      <c r="A1166" t="s">
        <v>1151</v>
      </c>
      <c r="B1166" t="str">
        <f t="shared" si="90"/>
        <v>Establish central KM core group  (11101)</v>
      </c>
      <c r="C1166" t="str">
        <f t="shared" si="94"/>
        <v>12.5.1.2</v>
      </c>
      <c r="D1166" t="str">
        <f t="shared" si="92"/>
        <v xml:space="preserve">Establish central KM core group </v>
      </c>
      <c r="E1166" t="str">
        <f t="shared" si="93"/>
        <v>11101</v>
      </c>
      <c r="F1166">
        <f t="shared" si="91"/>
        <v>4</v>
      </c>
    </row>
    <row r="1167" spans="1:6" hidden="1" x14ac:dyDescent="0.35">
      <c r="A1167" t="s">
        <v>1152</v>
      </c>
      <c r="B1167" t="str">
        <f t="shared" si="90"/>
        <v>Define roles and accountability of core group versus operating units (11102)</v>
      </c>
      <c r="C1167" t="str">
        <f t="shared" si="94"/>
        <v>12.5.1.3</v>
      </c>
      <c r="D1167" t="str">
        <f t="shared" si="92"/>
        <v>Define roles and accountability of core group versus operating units</v>
      </c>
      <c r="E1167" t="str">
        <f t="shared" si="93"/>
        <v>11102</v>
      </c>
      <c r="F1167">
        <f t="shared" si="91"/>
        <v>4</v>
      </c>
    </row>
    <row r="1168" spans="1:6" hidden="1" x14ac:dyDescent="0.35">
      <c r="A1168" t="s">
        <v>1153</v>
      </c>
      <c r="B1168" t="str">
        <f t="shared" si="90"/>
        <v>Develop funding models (11103)</v>
      </c>
      <c r="C1168" t="str">
        <f t="shared" si="94"/>
        <v>12.5.1.4</v>
      </c>
      <c r="D1168" t="str">
        <f t="shared" si="92"/>
        <v>Develop funding models</v>
      </c>
      <c r="E1168" t="str">
        <f t="shared" si="93"/>
        <v>11103</v>
      </c>
      <c r="F1168">
        <f t="shared" si="91"/>
        <v>4</v>
      </c>
    </row>
    <row r="1169" spans="1:6" hidden="1" x14ac:dyDescent="0.35">
      <c r="A1169" t="s">
        <v>1154</v>
      </c>
      <c r="B1169" t="str">
        <f t="shared" si="90"/>
        <v>Identify links to key initiatives (11104)</v>
      </c>
      <c r="C1169" t="str">
        <f t="shared" si="94"/>
        <v>12.5.1.5</v>
      </c>
      <c r="D1169" t="str">
        <f t="shared" si="92"/>
        <v>Identify links to key initiatives</v>
      </c>
      <c r="E1169" t="str">
        <f t="shared" si="93"/>
        <v>11104</v>
      </c>
      <c r="F1169">
        <f t="shared" si="91"/>
        <v>4</v>
      </c>
    </row>
    <row r="1170" spans="1:6" hidden="1" x14ac:dyDescent="0.35">
      <c r="A1170" t="s">
        <v>1155</v>
      </c>
      <c r="B1170" t="str">
        <f t="shared" si="90"/>
        <v>Develop core KM methodologies  (11105)</v>
      </c>
      <c r="C1170" t="str">
        <f t="shared" si="94"/>
        <v>12.5.1.6</v>
      </c>
      <c r="D1170" t="str">
        <f t="shared" si="92"/>
        <v xml:space="preserve">Develop core KM methodologies </v>
      </c>
      <c r="E1170" t="str">
        <f t="shared" si="93"/>
        <v>11105</v>
      </c>
      <c r="F1170">
        <f t="shared" si="91"/>
        <v>4</v>
      </c>
    </row>
    <row r="1171" spans="1:6" hidden="1" x14ac:dyDescent="0.35">
      <c r="A1171" t="s">
        <v>1156</v>
      </c>
      <c r="B1171" t="str">
        <f t="shared" si="90"/>
        <v>Assess IT needs and engage IT function (11106)</v>
      </c>
      <c r="C1171" t="str">
        <f t="shared" si="94"/>
        <v>12.5.1.7</v>
      </c>
      <c r="D1171" t="str">
        <f t="shared" si="92"/>
        <v>Assess IT needs and engage IT function</v>
      </c>
      <c r="E1171" t="str">
        <f t="shared" si="93"/>
        <v>11106</v>
      </c>
      <c r="F1171">
        <f t="shared" si="91"/>
        <v>4</v>
      </c>
    </row>
    <row r="1172" spans="1:6" hidden="1" x14ac:dyDescent="0.35">
      <c r="A1172" t="s">
        <v>1157</v>
      </c>
      <c r="B1172" t="str">
        <f t="shared" si="90"/>
        <v>Develop training and communication plans (11107)</v>
      </c>
      <c r="C1172" t="str">
        <f t="shared" si="94"/>
        <v>12.5.1.8</v>
      </c>
      <c r="D1172" t="str">
        <f t="shared" si="92"/>
        <v>Develop training and communication plans</v>
      </c>
      <c r="E1172" t="str">
        <f t="shared" si="93"/>
        <v>11107</v>
      </c>
      <c r="F1172">
        <f t="shared" si="91"/>
        <v>4</v>
      </c>
    </row>
    <row r="1173" spans="1:6" hidden="1" x14ac:dyDescent="0.35">
      <c r="A1173" t="s">
        <v>1158</v>
      </c>
      <c r="B1173" t="str">
        <f t="shared" si="90"/>
        <v>Develop change management approaches (11108)</v>
      </c>
      <c r="C1173" t="str">
        <f t="shared" si="94"/>
        <v>12.5.1.9</v>
      </c>
      <c r="D1173" t="str">
        <f t="shared" si="92"/>
        <v>Develop change management approaches</v>
      </c>
      <c r="E1173" t="str">
        <f t="shared" si="93"/>
        <v>11108</v>
      </c>
      <c r="F1173">
        <f t="shared" si="91"/>
        <v>4</v>
      </c>
    </row>
    <row r="1174" spans="1:6" hidden="1" x14ac:dyDescent="0.35">
      <c r="A1174" t="s">
        <v>1159</v>
      </c>
      <c r="B1174" t="str">
        <f t="shared" si="90"/>
        <v>Develop strategic measures and indicators (11109)</v>
      </c>
      <c r="C1174" t="str">
        <f t="shared" si="94"/>
        <v>12.5.1.10</v>
      </c>
      <c r="D1174" t="str">
        <f t="shared" si="92"/>
        <v>Develop strategic measures and indicators</v>
      </c>
      <c r="E1174" t="str">
        <f t="shared" si="93"/>
        <v>11109</v>
      </c>
      <c r="F1174">
        <f t="shared" si="91"/>
        <v>4</v>
      </c>
    </row>
    <row r="1175" spans="1:6" hidden="1" x14ac:dyDescent="0.35">
      <c r="A1175" t="s">
        <v>1160</v>
      </c>
      <c r="B1175" t="str">
        <f t="shared" si="90"/>
        <v>Assess KM capabilities (11096)</v>
      </c>
      <c r="C1175" t="str">
        <f t="shared" si="94"/>
        <v>12.5.2</v>
      </c>
      <c r="D1175" t="str">
        <f t="shared" si="92"/>
        <v>Assess KM capabilities</v>
      </c>
      <c r="E1175" t="str">
        <f t="shared" si="93"/>
        <v>11096</v>
      </c>
      <c r="F1175">
        <f t="shared" si="91"/>
        <v>3</v>
      </c>
    </row>
    <row r="1176" spans="1:6" hidden="1" x14ac:dyDescent="0.35">
      <c r="A1176" t="s">
        <v>1161</v>
      </c>
      <c r="B1176" t="str">
        <f t="shared" si="90"/>
        <v>Assess maturity of existing KM initiatives (11110)</v>
      </c>
      <c r="C1176" t="str">
        <f t="shared" si="94"/>
        <v>12.5.2.1</v>
      </c>
      <c r="D1176" t="str">
        <f t="shared" si="92"/>
        <v>Assess maturity of existing KM initiatives</v>
      </c>
      <c r="E1176" t="str">
        <f t="shared" si="93"/>
        <v>11110</v>
      </c>
      <c r="F1176">
        <f t="shared" si="91"/>
        <v>4</v>
      </c>
    </row>
    <row r="1177" spans="1:6" hidden="1" x14ac:dyDescent="0.35">
      <c r="A1177" t="s">
        <v>1162</v>
      </c>
      <c r="B1177" t="str">
        <f t="shared" si="90"/>
        <v>Evaluate existing KM approaches  (11111)</v>
      </c>
      <c r="C1177" t="str">
        <f t="shared" si="94"/>
        <v>12.5.2.2</v>
      </c>
      <c r="D1177" t="str">
        <f t="shared" si="92"/>
        <v xml:space="preserve">Evaluate existing KM approaches </v>
      </c>
      <c r="E1177" t="str">
        <f t="shared" si="93"/>
        <v>11111</v>
      </c>
      <c r="F1177">
        <f t="shared" si="91"/>
        <v>4</v>
      </c>
    </row>
    <row r="1178" spans="1:6" hidden="1" x14ac:dyDescent="0.35">
      <c r="A1178" t="s">
        <v>1163</v>
      </c>
      <c r="B1178" t="str">
        <f t="shared" si="90"/>
        <v>Identify gaps and needs (11112)</v>
      </c>
      <c r="C1178" t="str">
        <f t="shared" si="94"/>
        <v>12.5.2.3</v>
      </c>
      <c r="D1178" t="str">
        <f t="shared" si="92"/>
        <v>Identify gaps and needs</v>
      </c>
      <c r="E1178" t="str">
        <f t="shared" si="93"/>
        <v>11112</v>
      </c>
      <c r="F1178">
        <f t="shared" si="91"/>
        <v>4</v>
      </c>
    </row>
    <row r="1179" spans="1:6" hidden="1" x14ac:dyDescent="0.35">
      <c r="A1179" t="s">
        <v>1164</v>
      </c>
      <c r="B1179" t="str">
        <f t="shared" si="90"/>
        <v>Enhance/Modify existing KM approaches (11113)</v>
      </c>
      <c r="C1179" t="str">
        <f t="shared" si="94"/>
        <v>12.5.2.4</v>
      </c>
      <c r="D1179" t="str">
        <f t="shared" si="92"/>
        <v>Enhance/Modify existing KM approaches</v>
      </c>
      <c r="E1179" t="str">
        <f t="shared" si="93"/>
        <v>11113</v>
      </c>
      <c r="F1179">
        <f t="shared" si="91"/>
        <v>4</v>
      </c>
    </row>
    <row r="1180" spans="1:6" hidden="1" x14ac:dyDescent="0.35">
      <c r="A1180" t="s">
        <v>1165</v>
      </c>
      <c r="B1180" t="str">
        <f t="shared" si="90"/>
        <v>Develop new KM approaches (11114)</v>
      </c>
      <c r="C1180" t="str">
        <f t="shared" si="94"/>
        <v>12.5.2.5</v>
      </c>
      <c r="D1180" t="str">
        <f t="shared" si="92"/>
        <v>Develop new KM approaches</v>
      </c>
      <c r="E1180" t="str">
        <f t="shared" si="93"/>
        <v>11114</v>
      </c>
      <c r="F1180">
        <f t="shared" si="91"/>
        <v>4</v>
      </c>
    </row>
    <row r="1181" spans="1:6" hidden="1" x14ac:dyDescent="0.35">
      <c r="A1181" t="s">
        <v>1166</v>
      </c>
      <c r="B1181" t="str">
        <f t="shared" si="90"/>
        <v>Implement new KM approaches  (11115)</v>
      </c>
      <c r="C1181" t="str">
        <f t="shared" si="94"/>
        <v>12.5.2.6</v>
      </c>
      <c r="D1181" t="str">
        <f t="shared" si="92"/>
        <v xml:space="preserve">Implement new KM approaches </v>
      </c>
      <c r="E1181" t="str">
        <f t="shared" si="93"/>
        <v>11115</v>
      </c>
      <c r="F1181">
        <f t="shared" si="91"/>
        <v>4</v>
      </c>
    </row>
    <row r="1182" spans="1:6" x14ac:dyDescent="0.35">
      <c r="A1182" t="s">
        <v>1167</v>
      </c>
      <c r="B1182" t="str">
        <f t="shared" si="90"/>
        <v>Measure and benchmark (16436)</v>
      </c>
      <c r="C1182" t="str">
        <f t="shared" si="94"/>
        <v>12.6</v>
      </c>
      <c r="D1182" t="str">
        <f t="shared" si="92"/>
        <v>Measure and benchmark</v>
      </c>
      <c r="E1182" t="str">
        <f t="shared" si="93"/>
        <v>16436</v>
      </c>
      <c r="F1182">
        <f t="shared" si="91"/>
        <v>2</v>
      </c>
    </row>
    <row r="1183" spans="1:6" hidden="1" x14ac:dyDescent="0.35">
      <c r="A1183" t="s">
        <v>1168</v>
      </c>
      <c r="B1183" t="str">
        <f t="shared" si="90"/>
        <v>Create and manage organizational performance strategy (11071)</v>
      </c>
      <c r="C1183" t="str">
        <f t="shared" si="94"/>
        <v>12.6.1</v>
      </c>
      <c r="D1183" t="str">
        <f t="shared" si="92"/>
        <v>Create and manage organizational performance strategy</v>
      </c>
      <c r="E1183" t="str">
        <f t="shared" si="93"/>
        <v>11071</v>
      </c>
      <c r="F1183">
        <f t="shared" si="91"/>
        <v>3</v>
      </c>
    </row>
    <row r="1184" spans="1:6" hidden="1" x14ac:dyDescent="0.35">
      <c r="A1184" t="s">
        <v>1169</v>
      </c>
      <c r="B1184" t="str">
        <f t="shared" si="90"/>
        <v>Create enterprise measurement systems model (11075)</v>
      </c>
      <c r="C1184" t="str">
        <f t="shared" si="94"/>
        <v>12.6.1.1</v>
      </c>
      <c r="D1184" t="str">
        <f t="shared" si="92"/>
        <v>Create enterprise measurement systems model</v>
      </c>
      <c r="E1184" t="str">
        <f t="shared" si="93"/>
        <v>11075</v>
      </c>
      <c r="F1184">
        <f t="shared" si="91"/>
        <v>4</v>
      </c>
    </row>
    <row r="1185" spans="1:6" hidden="1" x14ac:dyDescent="0.35">
      <c r="A1185" t="s">
        <v>1170</v>
      </c>
      <c r="B1185" t="str">
        <f t="shared" si="90"/>
        <v>Measure process productivity (11076)</v>
      </c>
      <c r="C1185" t="str">
        <f t="shared" si="94"/>
        <v>12.6.1.2</v>
      </c>
      <c r="D1185" t="str">
        <f t="shared" si="92"/>
        <v>Measure process productivity</v>
      </c>
      <c r="E1185" t="str">
        <f t="shared" si="93"/>
        <v>11076</v>
      </c>
      <c r="F1185">
        <f t="shared" si="91"/>
        <v>4</v>
      </c>
    </row>
    <row r="1186" spans="1:6" hidden="1" x14ac:dyDescent="0.35">
      <c r="A1186" t="s">
        <v>1171</v>
      </c>
      <c r="B1186" t="str">
        <f t="shared" si="90"/>
        <v>Measure cost effectiveness (11077)</v>
      </c>
      <c r="C1186" t="str">
        <f t="shared" si="94"/>
        <v>12.6.1.3</v>
      </c>
      <c r="D1186" t="str">
        <f t="shared" si="92"/>
        <v>Measure cost effectiveness</v>
      </c>
      <c r="E1186" t="str">
        <f t="shared" si="93"/>
        <v>11077</v>
      </c>
      <c r="F1186">
        <f t="shared" si="91"/>
        <v>4</v>
      </c>
    </row>
    <row r="1187" spans="1:6" hidden="1" x14ac:dyDescent="0.35">
      <c r="A1187" t="s">
        <v>1172</v>
      </c>
      <c r="B1187" t="str">
        <f t="shared" si="90"/>
        <v>Measure staff efficiency (11078)</v>
      </c>
      <c r="C1187" t="str">
        <f t="shared" si="94"/>
        <v>12.6.1.4</v>
      </c>
      <c r="D1187" t="str">
        <f t="shared" si="92"/>
        <v>Measure staff efficiency</v>
      </c>
      <c r="E1187" t="str">
        <f t="shared" si="93"/>
        <v>11078</v>
      </c>
      <c r="F1187">
        <f t="shared" si="91"/>
        <v>4</v>
      </c>
    </row>
    <row r="1188" spans="1:6" hidden="1" x14ac:dyDescent="0.35">
      <c r="A1188" t="s">
        <v>1173</v>
      </c>
      <c r="B1188" t="str">
        <f t="shared" si="90"/>
        <v>Measure cycle time (11079)</v>
      </c>
      <c r="C1188" t="str">
        <f t="shared" si="94"/>
        <v>12.6.1.5</v>
      </c>
      <c r="D1188" t="str">
        <f t="shared" si="92"/>
        <v>Measure cycle time</v>
      </c>
      <c r="E1188" t="str">
        <f t="shared" si="93"/>
        <v>11079</v>
      </c>
      <c r="F1188">
        <f t="shared" si="91"/>
        <v>4</v>
      </c>
    </row>
    <row r="1189" spans="1:6" hidden="1" x14ac:dyDescent="0.35">
      <c r="A1189" t="s">
        <v>1174</v>
      </c>
      <c r="B1189" t="str">
        <f t="shared" si="90"/>
        <v>Benchmark performance (11072)</v>
      </c>
      <c r="C1189" t="str">
        <f t="shared" si="94"/>
        <v>12.6.2</v>
      </c>
      <c r="D1189" t="str">
        <f t="shared" si="92"/>
        <v>Benchmark performance</v>
      </c>
      <c r="E1189" t="str">
        <f t="shared" si="93"/>
        <v>11072</v>
      </c>
      <c r="F1189">
        <f t="shared" si="91"/>
        <v>3</v>
      </c>
    </row>
    <row r="1190" spans="1:6" hidden="1" x14ac:dyDescent="0.35">
      <c r="A1190" t="s">
        <v>1175</v>
      </c>
      <c r="B1190" t="str">
        <f t="shared" si="90"/>
        <v>Conduct performance assessments  (11083)</v>
      </c>
      <c r="C1190" t="str">
        <f t="shared" si="94"/>
        <v>12.6.2.1</v>
      </c>
      <c r="D1190" t="str">
        <f t="shared" si="92"/>
        <v xml:space="preserve">Conduct performance assessments </v>
      </c>
      <c r="E1190" t="str">
        <f t="shared" si="93"/>
        <v>11083</v>
      </c>
      <c r="F1190">
        <f t="shared" si="91"/>
        <v>4</v>
      </c>
    </row>
    <row r="1191" spans="1:6" hidden="1" x14ac:dyDescent="0.35">
      <c r="A1191" t="s">
        <v>1176</v>
      </c>
      <c r="B1191" t="str">
        <f t="shared" si="90"/>
        <v>Develop benchmarking capabilities  (11084)</v>
      </c>
      <c r="C1191" t="str">
        <f t="shared" si="94"/>
        <v>12.6.2.2</v>
      </c>
      <c r="D1191" t="str">
        <f t="shared" si="92"/>
        <v xml:space="preserve">Develop benchmarking capabilities </v>
      </c>
      <c r="E1191" t="str">
        <f t="shared" si="93"/>
        <v>11084</v>
      </c>
      <c r="F1191">
        <f t="shared" si="91"/>
        <v>4</v>
      </c>
    </row>
    <row r="1192" spans="1:6" hidden="1" x14ac:dyDescent="0.35">
      <c r="A1192" t="s">
        <v>1177</v>
      </c>
      <c r="B1192" t="str">
        <f t="shared" si="90"/>
        <v>Conduct internal process and external competitive benchmarking (11085)</v>
      </c>
      <c r="C1192" t="str">
        <f t="shared" si="94"/>
        <v>12.6.2.3</v>
      </c>
      <c r="D1192" t="str">
        <f t="shared" si="92"/>
        <v>Conduct internal process and external competitive benchmarking</v>
      </c>
      <c r="E1192" t="str">
        <f t="shared" si="93"/>
        <v>11085</v>
      </c>
      <c r="F1192">
        <f t="shared" si="91"/>
        <v>4</v>
      </c>
    </row>
    <row r="1193" spans="1:6" hidden="1" x14ac:dyDescent="0.35">
      <c r="A1193" t="s">
        <v>1178</v>
      </c>
      <c r="B1193" t="str">
        <f t="shared" si="90"/>
        <v>Conduct gap analysis to understand need for change and degree needed (11087)</v>
      </c>
      <c r="C1193" t="str">
        <f t="shared" si="94"/>
        <v>12.6.2.4</v>
      </c>
      <c r="D1193" t="str">
        <f t="shared" si="92"/>
        <v>Conduct gap analysis to understand need for change and degree needed</v>
      </c>
      <c r="E1193" t="str">
        <f t="shared" si="93"/>
        <v>11087</v>
      </c>
      <c r="F1193">
        <f t="shared" si="91"/>
        <v>4</v>
      </c>
    </row>
    <row r="1194" spans="1:6" hidden="1" x14ac:dyDescent="0.35">
      <c r="A1194" t="s">
        <v>1179</v>
      </c>
      <c r="B1194" t="str">
        <f t="shared" ref="B1194:B1211" si="95">RIGHT(A1194,LEN(A1194)-FIND(" ",A1194))</f>
        <v>Establish need for change (11088)</v>
      </c>
      <c r="C1194" t="str">
        <f t="shared" si="94"/>
        <v>12.6.2.5</v>
      </c>
      <c r="D1194" t="str">
        <f t="shared" si="92"/>
        <v>Establish need for change</v>
      </c>
      <c r="E1194" t="str">
        <f t="shared" si="93"/>
        <v>11088</v>
      </c>
      <c r="F1194">
        <f t="shared" si="91"/>
        <v>4</v>
      </c>
    </row>
    <row r="1195" spans="1:6" x14ac:dyDescent="0.35">
      <c r="A1195" t="s">
        <v>1180</v>
      </c>
      <c r="B1195" t="str">
        <f t="shared" si="95"/>
        <v>Manage environmental health and safety (EHS)  (11179)</v>
      </c>
      <c r="C1195" t="str">
        <f t="shared" si="94"/>
        <v>12.7</v>
      </c>
      <c r="D1195" t="str">
        <f t="shared" si="92"/>
        <v>Manage environmental health and safety</v>
      </c>
      <c r="E1195" t="str">
        <f t="shared" si="93"/>
        <v xml:space="preserve">EHS) </v>
      </c>
      <c r="F1195">
        <f t="shared" si="91"/>
        <v>2</v>
      </c>
    </row>
    <row r="1196" spans="1:6" hidden="1" x14ac:dyDescent="0.35">
      <c r="A1196" t="s">
        <v>1181</v>
      </c>
      <c r="B1196" t="str">
        <f t="shared" si="95"/>
        <v>Determine environmental health and safety impacts (11180)</v>
      </c>
      <c r="C1196" t="str">
        <f t="shared" si="94"/>
        <v>12.7.1</v>
      </c>
      <c r="D1196" t="str">
        <f t="shared" si="92"/>
        <v>Determine environmental health and safety impacts</v>
      </c>
      <c r="E1196" t="str">
        <f t="shared" si="93"/>
        <v>11180</v>
      </c>
      <c r="F1196">
        <f t="shared" ref="F1196:F1211" si="96">INT(LEN(C1196)/2)</f>
        <v>3</v>
      </c>
    </row>
    <row r="1197" spans="1:6" hidden="1" x14ac:dyDescent="0.35">
      <c r="A1197" t="s">
        <v>1182</v>
      </c>
      <c r="B1197" t="str">
        <f t="shared" si="95"/>
        <v>Evaluate environmental impact of products, services, and operations  (11186)</v>
      </c>
      <c r="C1197" t="str">
        <f t="shared" si="94"/>
        <v>12.7.1.1</v>
      </c>
      <c r="D1197" t="str">
        <f t="shared" si="92"/>
        <v xml:space="preserve">Evaluate environmental impact of products, services, and operations </v>
      </c>
      <c r="E1197" t="str">
        <f t="shared" si="93"/>
        <v>11186</v>
      </c>
      <c r="F1197">
        <f t="shared" si="96"/>
        <v>4</v>
      </c>
    </row>
    <row r="1198" spans="1:6" hidden="1" x14ac:dyDescent="0.35">
      <c r="A1198" t="s">
        <v>1183</v>
      </c>
      <c r="B1198" t="str">
        <f t="shared" si="95"/>
        <v>Conduct health and safety and environmental audits (11187)</v>
      </c>
      <c r="C1198" t="str">
        <f t="shared" si="94"/>
        <v>12.7.1.2</v>
      </c>
      <c r="D1198" t="str">
        <f t="shared" si="92"/>
        <v>Conduct health and safety and environmental audits</v>
      </c>
      <c r="E1198" t="str">
        <f t="shared" si="93"/>
        <v>11187</v>
      </c>
      <c r="F1198">
        <f t="shared" si="96"/>
        <v>4</v>
      </c>
    </row>
    <row r="1199" spans="1:6" hidden="1" x14ac:dyDescent="0.35">
      <c r="A1199" t="s">
        <v>1184</v>
      </c>
      <c r="B1199" t="str">
        <f t="shared" si="95"/>
        <v>Develop and execute functional EHS program  (11181)</v>
      </c>
      <c r="C1199" t="str">
        <f t="shared" si="94"/>
        <v>12.7.2</v>
      </c>
      <c r="D1199" t="str">
        <f t="shared" si="92"/>
        <v xml:space="preserve">Develop and execute functional EHS program </v>
      </c>
      <c r="E1199" t="str">
        <f t="shared" si="93"/>
        <v>11181</v>
      </c>
      <c r="F1199">
        <f t="shared" si="96"/>
        <v>3</v>
      </c>
    </row>
    <row r="1200" spans="1:6" hidden="1" x14ac:dyDescent="0.35">
      <c r="A1200" t="s">
        <v>1185</v>
      </c>
      <c r="B1200" t="str">
        <f t="shared" si="95"/>
        <v>Identify regulatory and stakeholder requirements (11188)</v>
      </c>
      <c r="C1200" t="str">
        <f t="shared" si="94"/>
        <v>12.7.2.1</v>
      </c>
      <c r="D1200" t="str">
        <f t="shared" si="92"/>
        <v>Identify regulatory and stakeholder requirements</v>
      </c>
      <c r="E1200" t="str">
        <f t="shared" si="93"/>
        <v>11188</v>
      </c>
      <c r="F1200">
        <f t="shared" si="96"/>
        <v>4</v>
      </c>
    </row>
    <row r="1201" spans="1:6" hidden="1" x14ac:dyDescent="0.35">
      <c r="A1201" t="s">
        <v>1186</v>
      </c>
      <c r="B1201" t="str">
        <f t="shared" si="95"/>
        <v>Assess future risks and opportunities  (11189)</v>
      </c>
      <c r="C1201" t="str">
        <f t="shared" si="94"/>
        <v>12.7.2.2</v>
      </c>
      <c r="D1201" t="str">
        <f t="shared" si="92"/>
        <v xml:space="preserve">Assess future risks and opportunities </v>
      </c>
      <c r="E1201" t="str">
        <f t="shared" si="93"/>
        <v>11189</v>
      </c>
      <c r="F1201">
        <f t="shared" si="96"/>
        <v>4</v>
      </c>
    </row>
    <row r="1202" spans="1:6" hidden="1" x14ac:dyDescent="0.35">
      <c r="A1202" t="s">
        <v>1187</v>
      </c>
      <c r="B1202" t="str">
        <f t="shared" si="95"/>
        <v>Create EHS policy (11190)</v>
      </c>
      <c r="C1202" t="str">
        <f t="shared" si="94"/>
        <v>12.7.2.3</v>
      </c>
      <c r="D1202" t="str">
        <f t="shared" si="92"/>
        <v>Create EHS policy</v>
      </c>
      <c r="E1202" t="str">
        <f t="shared" si="93"/>
        <v>11190</v>
      </c>
      <c r="F1202">
        <f t="shared" si="96"/>
        <v>4</v>
      </c>
    </row>
    <row r="1203" spans="1:6" hidden="1" x14ac:dyDescent="0.35">
      <c r="A1203" t="s">
        <v>1188</v>
      </c>
      <c r="B1203" t="str">
        <f t="shared" si="95"/>
        <v>Record and manage EHS events  (11191)</v>
      </c>
      <c r="C1203" t="str">
        <f t="shared" si="94"/>
        <v>12.7.2.4</v>
      </c>
      <c r="D1203" t="str">
        <f t="shared" si="92"/>
        <v xml:space="preserve">Record and manage EHS events </v>
      </c>
      <c r="E1203" t="str">
        <f t="shared" si="93"/>
        <v>11191</v>
      </c>
      <c r="F1203">
        <f t="shared" si="96"/>
        <v>4</v>
      </c>
    </row>
    <row r="1204" spans="1:6" hidden="1" x14ac:dyDescent="0.35">
      <c r="A1204" t="s">
        <v>1189</v>
      </c>
      <c r="B1204" t="str">
        <f t="shared" si="95"/>
        <v>Train and educate functional employees  (11182)</v>
      </c>
      <c r="C1204" t="str">
        <f t="shared" si="94"/>
        <v>12.7.3</v>
      </c>
      <c r="D1204" t="str">
        <f t="shared" si="92"/>
        <v xml:space="preserve">Train and educate functional employees </v>
      </c>
      <c r="E1204" t="str">
        <f t="shared" si="93"/>
        <v>11182</v>
      </c>
      <c r="F1204">
        <f t="shared" si="96"/>
        <v>3</v>
      </c>
    </row>
    <row r="1205" spans="1:6" hidden="1" x14ac:dyDescent="0.35">
      <c r="A1205" t="s">
        <v>1190</v>
      </c>
      <c r="B1205" t="str">
        <f t="shared" si="95"/>
        <v>Communicate EHS issues to stakeholders and provide support (11192)</v>
      </c>
      <c r="C1205" t="str">
        <f t="shared" si="94"/>
        <v>12.7.3.1</v>
      </c>
      <c r="D1205" t="str">
        <f t="shared" si="92"/>
        <v>Communicate EHS issues to stakeholders and provide support</v>
      </c>
      <c r="E1205" t="str">
        <f t="shared" si="93"/>
        <v>11192</v>
      </c>
      <c r="F1205">
        <f t="shared" si="96"/>
        <v>4</v>
      </c>
    </row>
    <row r="1206" spans="1:6" hidden="1" x14ac:dyDescent="0.35">
      <c r="A1206" t="s">
        <v>1191</v>
      </c>
      <c r="B1206" t="str">
        <f t="shared" si="95"/>
        <v>Monitor and manage functional EHS management program (11183)</v>
      </c>
      <c r="C1206" t="str">
        <f t="shared" si="94"/>
        <v>12.7.4</v>
      </c>
      <c r="D1206" t="str">
        <f t="shared" si="92"/>
        <v>Monitor and manage functional EHS management program</v>
      </c>
      <c r="E1206" t="str">
        <f t="shared" si="93"/>
        <v>11183</v>
      </c>
      <c r="F1206">
        <f t="shared" si="96"/>
        <v>3</v>
      </c>
    </row>
    <row r="1207" spans="1:6" hidden="1" x14ac:dyDescent="0.35">
      <c r="A1207" t="s">
        <v>1192</v>
      </c>
      <c r="B1207" t="str">
        <f t="shared" si="95"/>
        <v>Manage EHS costs and benefits  (11193)</v>
      </c>
      <c r="C1207" t="str">
        <f t="shared" si="94"/>
        <v>12.7.4.1</v>
      </c>
      <c r="D1207" t="str">
        <f t="shared" si="92"/>
        <v xml:space="preserve">Manage EHS costs and benefits </v>
      </c>
      <c r="E1207" t="str">
        <f t="shared" si="93"/>
        <v>11193</v>
      </c>
      <c r="F1207">
        <f t="shared" si="96"/>
        <v>4</v>
      </c>
    </row>
    <row r="1208" spans="1:6" hidden="1" x14ac:dyDescent="0.35">
      <c r="A1208" t="s">
        <v>1193</v>
      </c>
      <c r="B1208" t="str">
        <f t="shared" si="95"/>
        <v>Measure and report EHS performance  (11194)</v>
      </c>
      <c r="C1208" t="str">
        <f t="shared" si="94"/>
        <v>12.7.4.2</v>
      </c>
      <c r="D1208" t="str">
        <f t="shared" ref="D1208:D1211" si="97">LEFT(B1208,FIND("(",B1208)-2)</f>
        <v xml:space="preserve">Measure and report EHS performance </v>
      </c>
      <c r="E1208" t="str">
        <f t="shared" ref="E1208:E1211" si="98">MID(B1208,FIND("(",B1208)+1,5)</f>
        <v>11194</v>
      </c>
      <c r="F1208">
        <f t="shared" si="96"/>
        <v>4</v>
      </c>
    </row>
    <row r="1209" spans="1:6" hidden="1" x14ac:dyDescent="0.35">
      <c r="A1209" t="s">
        <v>1194</v>
      </c>
      <c r="B1209" t="str">
        <f t="shared" si="95"/>
        <v>Implement emergency response program (11196)</v>
      </c>
      <c r="C1209" t="str">
        <f t="shared" si="94"/>
        <v>12.7.4.3</v>
      </c>
      <c r="D1209" t="str">
        <f t="shared" si="97"/>
        <v>Implement emergency response program</v>
      </c>
      <c r="E1209" t="str">
        <f t="shared" si="98"/>
        <v>11196</v>
      </c>
      <c r="F1209">
        <f t="shared" si="96"/>
        <v>4</v>
      </c>
    </row>
    <row r="1210" spans="1:6" hidden="1" x14ac:dyDescent="0.35">
      <c r="A1210" t="s">
        <v>1195</v>
      </c>
      <c r="B1210" t="str">
        <f t="shared" si="95"/>
        <v>Implement pollution prevention program (11197)</v>
      </c>
      <c r="C1210" t="str">
        <f t="shared" si="94"/>
        <v>12.7.4.4</v>
      </c>
      <c r="D1210" t="str">
        <f t="shared" si="97"/>
        <v>Implement pollution prevention program</v>
      </c>
      <c r="E1210" t="str">
        <f t="shared" si="98"/>
        <v>11197</v>
      </c>
      <c r="F1210">
        <f t="shared" si="96"/>
        <v>4</v>
      </c>
    </row>
    <row r="1211" spans="1:6" hidden="1" x14ac:dyDescent="0.35">
      <c r="A1211" t="s">
        <v>1197</v>
      </c>
      <c r="B1211" t="str">
        <f t="shared" si="95"/>
        <v>Provide employees with EHS support  (11195) Cross-Industry - Version 6.1.0</v>
      </c>
      <c r="C1211" t="str">
        <f t="shared" si="94"/>
        <v>12.7.4.5</v>
      </c>
      <c r="D1211" t="str">
        <f t="shared" si="97"/>
        <v xml:space="preserve">Provide employees with EHS support </v>
      </c>
      <c r="E1211" t="str">
        <f t="shared" si="98"/>
        <v>11195</v>
      </c>
      <c r="F1211">
        <f t="shared" si="96"/>
        <v>4</v>
      </c>
    </row>
  </sheetData>
  <autoFilter ref="A1:F1211">
    <filterColumn colId="5">
      <filters>
        <filter val="1"/>
        <filter val="2"/>
      </filters>
    </filterColumn>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1" workbookViewId="0">
      <selection activeCell="B49" sqref="B49"/>
    </sheetView>
  </sheetViews>
  <sheetFormatPr defaultRowHeight="14.5"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tabSelected="1" topLeftCell="A15" workbookViewId="0">
      <selection activeCell="D23" sqref="D23"/>
    </sheetView>
  </sheetViews>
  <sheetFormatPr defaultRowHeight="14" x14ac:dyDescent="0.3"/>
  <cols>
    <col min="1" max="1" width="8.7265625" style="4"/>
    <col min="2" max="2" width="77.90625" style="4" bestFit="1" customWidth="1"/>
    <col min="3" max="3" width="8.7265625" style="4"/>
    <col min="4" max="4" width="26.1796875" style="20" customWidth="1"/>
    <col min="5" max="16384" width="8.7265625" style="4"/>
  </cols>
  <sheetData>
    <row r="1" spans="1:4" x14ac:dyDescent="0.3">
      <c r="A1" s="21" t="s">
        <v>1677</v>
      </c>
      <c r="B1" s="22" t="s">
        <v>1210</v>
      </c>
      <c r="C1" s="22" t="s">
        <v>1211</v>
      </c>
      <c r="D1" s="23" t="s">
        <v>1678</v>
      </c>
    </row>
    <row r="2" spans="1:4" x14ac:dyDescent="0.3">
      <c r="A2" s="24">
        <v>1</v>
      </c>
      <c r="B2" s="25" t="s">
        <v>1198</v>
      </c>
      <c r="C2" s="25" t="s">
        <v>1601</v>
      </c>
      <c r="D2" s="26">
        <v>0.75</v>
      </c>
    </row>
    <row r="3" spans="1:4" x14ac:dyDescent="0.3">
      <c r="A3" s="24">
        <v>2</v>
      </c>
      <c r="B3" s="25" t="s">
        <v>0</v>
      </c>
      <c r="C3" s="25" t="s">
        <v>1602</v>
      </c>
      <c r="D3" s="26">
        <v>0.5</v>
      </c>
    </row>
    <row r="4" spans="1:4" x14ac:dyDescent="0.3">
      <c r="A4" s="24">
        <v>3</v>
      </c>
      <c r="B4" s="25" t="s">
        <v>29</v>
      </c>
      <c r="C4" s="25" t="s">
        <v>1603</v>
      </c>
      <c r="D4" s="26">
        <v>0.5</v>
      </c>
    </row>
    <row r="5" spans="1:4" x14ac:dyDescent="0.3">
      <c r="A5" s="24">
        <v>4</v>
      </c>
      <c r="B5" s="25" t="s">
        <v>53</v>
      </c>
      <c r="C5" s="25" t="s">
        <v>1604</v>
      </c>
      <c r="D5" s="26">
        <v>0.25</v>
      </c>
    </row>
    <row r="6" spans="1:4" x14ac:dyDescent="0.3">
      <c r="A6" s="24">
        <v>5</v>
      </c>
      <c r="B6" s="25" t="s">
        <v>1199</v>
      </c>
      <c r="C6" s="25" t="s">
        <v>1605</v>
      </c>
      <c r="D6" s="26">
        <v>0.1</v>
      </c>
    </row>
    <row r="7" spans="1:4" x14ac:dyDescent="0.3">
      <c r="A7" s="24">
        <v>6</v>
      </c>
      <c r="B7" s="25" t="s">
        <v>58</v>
      </c>
      <c r="C7" s="25" t="s">
        <v>1606</v>
      </c>
      <c r="D7" s="26"/>
    </row>
    <row r="8" spans="1:4" x14ac:dyDescent="0.3">
      <c r="A8" s="24">
        <v>7</v>
      </c>
      <c r="B8" s="25" t="s">
        <v>77</v>
      </c>
      <c r="C8" s="25" t="s">
        <v>1607</v>
      </c>
      <c r="D8" s="26"/>
    </row>
    <row r="9" spans="1:4" x14ac:dyDescent="0.3">
      <c r="A9" s="24">
        <v>8</v>
      </c>
      <c r="B9" s="25" t="s">
        <v>1200</v>
      </c>
      <c r="C9" s="25" t="s">
        <v>1608</v>
      </c>
      <c r="D9" s="26"/>
    </row>
    <row r="10" spans="1:4" x14ac:dyDescent="0.3">
      <c r="A10" s="24">
        <v>9</v>
      </c>
      <c r="B10" s="25" t="s">
        <v>102</v>
      </c>
      <c r="C10" s="25" t="s">
        <v>1609</v>
      </c>
      <c r="D10" s="26">
        <v>0.25</v>
      </c>
    </row>
    <row r="11" spans="1:4" x14ac:dyDescent="0.3">
      <c r="A11" s="24">
        <v>10</v>
      </c>
      <c r="B11" s="25" t="s">
        <v>115</v>
      </c>
      <c r="C11" s="25" t="s">
        <v>1610</v>
      </c>
      <c r="D11" s="26"/>
    </row>
    <row r="12" spans="1:4" x14ac:dyDescent="0.3">
      <c r="A12" s="24">
        <v>11</v>
      </c>
      <c r="B12" s="25" t="s">
        <v>128</v>
      </c>
      <c r="C12" s="25" t="s">
        <v>1611</v>
      </c>
      <c r="D12" s="26"/>
    </row>
    <row r="13" spans="1:4" x14ac:dyDescent="0.3">
      <c r="A13" s="24">
        <v>12</v>
      </c>
      <c r="B13" s="25" t="s">
        <v>148</v>
      </c>
      <c r="C13" s="25" t="s">
        <v>1612</v>
      </c>
      <c r="D13" s="26"/>
    </row>
    <row r="14" spans="1:4" x14ac:dyDescent="0.3">
      <c r="A14" s="24">
        <v>13</v>
      </c>
      <c r="B14" s="25" t="s">
        <v>185</v>
      </c>
      <c r="C14" s="25" t="s">
        <v>1613</v>
      </c>
      <c r="D14" s="26">
        <v>0.1</v>
      </c>
    </row>
    <row r="15" spans="1:4" x14ac:dyDescent="0.3">
      <c r="A15" s="24">
        <v>14</v>
      </c>
      <c r="B15" s="25" t="s">
        <v>1201</v>
      </c>
      <c r="C15" s="25" t="s">
        <v>1614</v>
      </c>
      <c r="D15" s="26"/>
    </row>
    <row r="16" spans="1:4" x14ac:dyDescent="0.3">
      <c r="A16" s="24">
        <v>15</v>
      </c>
      <c r="B16" s="25" t="s">
        <v>215</v>
      </c>
      <c r="C16" s="25" t="s">
        <v>1615</v>
      </c>
      <c r="D16" s="26"/>
    </row>
    <row r="17" spans="1:4" x14ac:dyDescent="0.3">
      <c r="A17" s="24">
        <v>16</v>
      </c>
      <c r="B17" s="25" t="s">
        <v>279</v>
      </c>
      <c r="C17" s="25" t="s">
        <v>1616</v>
      </c>
      <c r="D17" s="26"/>
    </row>
    <row r="18" spans="1:4" x14ac:dyDescent="0.3">
      <c r="A18" s="24">
        <v>17</v>
      </c>
      <c r="B18" s="25" t="s">
        <v>305</v>
      </c>
      <c r="C18" s="25" t="s">
        <v>1617</v>
      </c>
      <c r="D18" s="26"/>
    </row>
    <row r="19" spans="1:4" x14ac:dyDescent="0.3">
      <c r="A19" s="24">
        <v>18</v>
      </c>
      <c r="B19" s="25" t="s">
        <v>326</v>
      </c>
      <c r="C19" s="25" t="s">
        <v>1618</v>
      </c>
      <c r="D19" s="26"/>
    </row>
    <row r="20" spans="1:4" x14ac:dyDescent="0.3">
      <c r="A20" s="24">
        <v>19</v>
      </c>
      <c r="B20" s="25" t="s">
        <v>345</v>
      </c>
      <c r="C20" s="25" t="s">
        <v>1619</v>
      </c>
      <c r="D20" s="26"/>
    </row>
    <row r="21" spans="1:4" x14ac:dyDescent="0.3">
      <c r="A21" s="24">
        <v>20</v>
      </c>
      <c r="B21" s="25" t="s">
        <v>1202</v>
      </c>
      <c r="C21" s="25" t="s">
        <v>1620</v>
      </c>
      <c r="D21" s="26"/>
    </row>
    <row r="22" spans="1:4" x14ac:dyDescent="0.3">
      <c r="A22" s="24">
        <v>21</v>
      </c>
      <c r="B22" s="25" t="s">
        <v>377</v>
      </c>
      <c r="C22" s="25" t="s">
        <v>1621</v>
      </c>
      <c r="D22" s="26"/>
    </row>
    <row r="23" spans="1:4" x14ac:dyDescent="0.3">
      <c r="A23" s="24">
        <v>22</v>
      </c>
      <c r="B23" s="25" t="s">
        <v>383</v>
      </c>
      <c r="C23" s="25" t="s">
        <v>1622</v>
      </c>
      <c r="D23" s="26"/>
    </row>
    <row r="24" spans="1:4" ht="14.5" thickBot="1" x14ac:dyDescent="0.35">
      <c r="A24" s="27">
        <v>23</v>
      </c>
      <c r="B24" s="28" t="s">
        <v>398</v>
      </c>
      <c r="C24" s="28" t="s">
        <v>1623</v>
      </c>
      <c r="D24" s="29"/>
    </row>
    <row r="25" spans="1:4" ht="28" x14ac:dyDescent="0.3">
      <c r="A25" s="19">
        <v>24</v>
      </c>
      <c r="B25" s="19" t="s">
        <v>1203</v>
      </c>
      <c r="C25" s="19" t="s">
        <v>1624</v>
      </c>
      <c r="D25" s="20" t="s">
        <v>1679</v>
      </c>
    </row>
    <row r="26" spans="1:4" ht="28" x14ac:dyDescent="0.3">
      <c r="A26" s="19">
        <v>25</v>
      </c>
      <c r="B26" s="19" t="s">
        <v>412</v>
      </c>
      <c r="C26" s="19" t="s">
        <v>1625</v>
      </c>
      <c r="D26" s="20" t="s">
        <v>1679</v>
      </c>
    </row>
    <row r="27" spans="1:4" ht="28" x14ac:dyDescent="0.3">
      <c r="A27" s="19">
        <v>26</v>
      </c>
      <c r="B27" s="19" t="s">
        <v>437</v>
      </c>
      <c r="C27" s="19" t="s">
        <v>1626</v>
      </c>
      <c r="D27" s="20" t="s">
        <v>1679</v>
      </c>
    </row>
    <row r="28" spans="1:4" ht="28" x14ac:dyDescent="0.3">
      <c r="A28" s="19">
        <v>27</v>
      </c>
      <c r="B28" s="19" t="s">
        <v>467</v>
      </c>
      <c r="C28" s="19" t="s">
        <v>1627</v>
      </c>
      <c r="D28" s="20" t="s">
        <v>1679</v>
      </c>
    </row>
    <row r="29" spans="1:4" ht="28" x14ac:dyDescent="0.3">
      <c r="A29" s="19">
        <v>28</v>
      </c>
      <c r="B29" s="19" t="s">
        <v>485</v>
      </c>
      <c r="C29" s="19" t="s">
        <v>1628</v>
      </c>
      <c r="D29" s="20" t="s">
        <v>1679</v>
      </c>
    </row>
    <row r="30" spans="1:4" ht="28" x14ac:dyDescent="0.3">
      <c r="A30" s="19">
        <v>29</v>
      </c>
      <c r="B30" s="19" t="s">
        <v>490</v>
      </c>
      <c r="C30" s="19" t="s">
        <v>1629</v>
      </c>
      <c r="D30" s="20" t="s">
        <v>1679</v>
      </c>
    </row>
    <row r="31" spans="1:4" ht="28" x14ac:dyDescent="0.3">
      <c r="A31" s="19">
        <v>30</v>
      </c>
      <c r="B31" s="19" t="s">
        <v>506</v>
      </c>
      <c r="C31" s="19" t="s">
        <v>1630</v>
      </c>
      <c r="D31" s="20" t="s">
        <v>1679</v>
      </c>
    </row>
    <row r="32" spans="1:4" ht="28" x14ac:dyDescent="0.3">
      <c r="A32" s="19">
        <v>31</v>
      </c>
      <c r="B32" s="19" t="s">
        <v>515</v>
      </c>
      <c r="C32" s="19" t="s">
        <v>1631</v>
      </c>
      <c r="D32" s="20" t="s">
        <v>1679</v>
      </c>
    </row>
    <row r="33" spans="1:4" ht="28" x14ac:dyDescent="0.3">
      <c r="A33" s="19">
        <v>32</v>
      </c>
      <c r="B33" s="19" t="s">
        <v>524</v>
      </c>
      <c r="C33" s="19" t="s">
        <v>1632</v>
      </c>
      <c r="D33" s="20" t="s">
        <v>1679</v>
      </c>
    </row>
    <row r="34" spans="1:4" ht="28" x14ac:dyDescent="0.3">
      <c r="A34" s="19">
        <v>33</v>
      </c>
      <c r="B34" s="19" t="s">
        <v>1204</v>
      </c>
      <c r="C34" s="19" t="s">
        <v>1633</v>
      </c>
      <c r="D34" s="20" t="s">
        <v>1679</v>
      </c>
    </row>
    <row r="35" spans="1:4" ht="28" x14ac:dyDescent="0.3">
      <c r="A35" s="19">
        <v>34</v>
      </c>
      <c r="B35" s="19" t="s">
        <v>527</v>
      </c>
      <c r="C35" s="19" t="s">
        <v>1634</v>
      </c>
      <c r="D35" s="20" t="s">
        <v>1679</v>
      </c>
    </row>
    <row r="36" spans="1:4" ht="28" x14ac:dyDescent="0.3">
      <c r="A36" s="19">
        <v>35</v>
      </c>
      <c r="B36" s="19" t="s">
        <v>553</v>
      </c>
      <c r="C36" s="19" t="s">
        <v>1635</v>
      </c>
      <c r="D36" s="20" t="s">
        <v>1679</v>
      </c>
    </row>
    <row r="37" spans="1:4" ht="28" x14ac:dyDescent="0.3">
      <c r="A37" s="19">
        <v>36</v>
      </c>
      <c r="B37" s="19" t="s">
        <v>578</v>
      </c>
      <c r="C37" s="19" t="s">
        <v>1636</v>
      </c>
      <c r="D37" s="20" t="s">
        <v>1679</v>
      </c>
    </row>
    <row r="38" spans="1:4" ht="28" x14ac:dyDescent="0.3">
      <c r="A38" s="19">
        <v>37</v>
      </c>
      <c r="B38" s="19" t="s">
        <v>581</v>
      </c>
      <c r="C38" s="19" t="s">
        <v>1637</v>
      </c>
      <c r="D38" s="20" t="s">
        <v>1679</v>
      </c>
    </row>
    <row r="39" spans="1:4" ht="28" x14ac:dyDescent="0.3">
      <c r="A39" s="19">
        <v>38</v>
      </c>
      <c r="B39" s="19" t="s">
        <v>598</v>
      </c>
      <c r="C39" s="19" t="s">
        <v>1638</v>
      </c>
      <c r="D39" s="20" t="s">
        <v>1679</v>
      </c>
    </row>
    <row r="40" spans="1:4" ht="28" x14ac:dyDescent="0.3">
      <c r="A40" s="19">
        <v>39</v>
      </c>
      <c r="B40" s="19" t="s">
        <v>624</v>
      </c>
      <c r="C40" s="19" t="s">
        <v>1639</v>
      </c>
      <c r="D40" s="20" t="s">
        <v>1679</v>
      </c>
    </row>
    <row r="41" spans="1:4" ht="28" x14ac:dyDescent="0.3">
      <c r="A41" s="19">
        <v>40</v>
      </c>
      <c r="B41" s="19" t="s">
        <v>641</v>
      </c>
      <c r="C41" s="19" t="s">
        <v>1640</v>
      </c>
      <c r="D41" s="20" t="s">
        <v>1679</v>
      </c>
    </row>
    <row r="42" spans="1:4" ht="28" x14ac:dyDescent="0.3">
      <c r="A42" s="19">
        <v>41</v>
      </c>
      <c r="B42" s="19" t="s">
        <v>1205</v>
      </c>
      <c r="C42" s="19" t="s">
        <v>1641</v>
      </c>
      <c r="D42" s="20" t="s">
        <v>1679</v>
      </c>
    </row>
    <row r="43" spans="1:4" ht="28" x14ac:dyDescent="0.3">
      <c r="A43" s="19">
        <v>42</v>
      </c>
      <c r="B43" s="19" t="s">
        <v>663</v>
      </c>
      <c r="C43" s="19" t="s">
        <v>1642</v>
      </c>
      <c r="D43" s="20" t="s">
        <v>1679</v>
      </c>
    </row>
    <row r="44" spans="1:4" ht="28" x14ac:dyDescent="0.3">
      <c r="A44" s="19">
        <v>43</v>
      </c>
      <c r="B44" s="19" t="s">
        <v>687</v>
      </c>
      <c r="C44" s="19" t="s">
        <v>1643</v>
      </c>
      <c r="D44" s="20" t="s">
        <v>1679</v>
      </c>
    </row>
    <row r="45" spans="1:4" ht="28" x14ac:dyDescent="0.3">
      <c r="A45" s="19">
        <v>44</v>
      </c>
      <c r="B45" s="19" t="s">
        <v>719</v>
      </c>
      <c r="C45" s="19" t="s">
        <v>1644</v>
      </c>
      <c r="D45" s="20" t="s">
        <v>1679</v>
      </c>
    </row>
    <row r="46" spans="1:4" ht="28" x14ac:dyDescent="0.3">
      <c r="A46" s="19">
        <v>45</v>
      </c>
      <c r="B46" s="19" t="s">
        <v>753</v>
      </c>
      <c r="C46" s="19" t="s">
        <v>1645</v>
      </c>
      <c r="D46" s="20" t="s">
        <v>1679</v>
      </c>
    </row>
    <row r="47" spans="1:4" ht="28" x14ac:dyDescent="0.3">
      <c r="A47" s="19">
        <v>46</v>
      </c>
      <c r="B47" s="19" t="s">
        <v>765</v>
      </c>
      <c r="C47" s="19" t="s">
        <v>1646</v>
      </c>
      <c r="D47" s="20" t="s">
        <v>1679</v>
      </c>
    </row>
    <row r="48" spans="1:4" ht="28" x14ac:dyDescent="0.3">
      <c r="A48" s="19">
        <v>47</v>
      </c>
      <c r="B48" s="19" t="s">
        <v>785</v>
      </c>
      <c r="C48" s="19" t="s">
        <v>1647</v>
      </c>
      <c r="D48" s="20" t="s">
        <v>1679</v>
      </c>
    </row>
    <row r="49" spans="1:4" ht="28" x14ac:dyDescent="0.3">
      <c r="A49" s="19">
        <v>48</v>
      </c>
      <c r="B49" s="19" t="s">
        <v>804</v>
      </c>
      <c r="C49" s="19" t="s">
        <v>1648</v>
      </c>
      <c r="D49" s="20" t="s">
        <v>1679</v>
      </c>
    </row>
    <row r="50" spans="1:4" ht="28" x14ac:dyDescent="0.3">
      <c r="A50" s="19">
        <v>49</v>
      </c>
      <c r="B50" s="19" t="s">
        <v>847</v>
      </c>
      <c r="C50" s="19" t="s">
        <v>1649</v>
      </c>
      <c r="D50" s="20" t="s">
        <v>1679</v>
      </c>
    </row>
    <row r="51" spans="1:4" ht="28" x14ac:dyDescent="0.3">
      <c r="A51" s="19">
        <v>50</v>
      </c>
      <c r="B51" s="19" t="s">
        <v>866</v>
      </c>
      <c r="C51" s="19" t="s">
        <v>1650</v>
      </c>
      <c r="D51" s="20" t="s">
        <v>1679</v>
      </c>
    </row>
    <row r="52" spans="1:4" ht="28" x14ac:dyDescent="0.3">
      <c r="A52" s="19">
        <v>51</v>
      </c>
      <c r="B52" s="19" t="s">
        <v>879</v>
      </c>
      <c r="C52" s="19" t="s">
        <v>1651</v>
      </c>
      <c r="D52" s="20" t="s">
        <v>1679</v>
      </c>
    </row>
    <row r="53" spans="1:4" ht="28" x14ac:dyDescent="0.3">
      <c r="A53" s="19">
        <v>52</v>
      </c>
      <c r="B53" s="19" t="s">
        <v>884</v>
      </c>
      <c r="C53" s="19" t="s">
        <v>1652</v>
      </c>
      <c r="D53" s="20" t="s">
        <v>1679</v>
      </c>
    </row>
    <row r="54" spans="1:4" ht="28" x14ac:dyDescent="0.3">
      <c r="A54" s="19">
        <v>53</v>
      </c>
      <c r="B54" s="19" t="s">
        <v>1206</v>
      </c>
      <c r="C54" s="19" t="s">
        <v>1653</v>
      </c>
      <c r="D54" s="20" t="s">
        <v>1679</v>
      </c>
    </row>
    <row r="55" spans="1:4" ht="28" x14ac:dyDescent="0.3">
      <c r="A55" s="19">
        <v>54</v>
      </c>
      <c r="B55" s="19" t="s">
        <v>894</v>
      </c>
      <c r="C55" s="19" t="s">
        <v>1654</v>
      </c>
      <c r="D55" s="20" t="s">
        <v>1679</v>
      </c>
    </row>
    <row r="56" spans="1:4" ht="28" x14ac:dyDescent="0.3">
      <c r="A56" s="19">
        <v>55</v>
      </c>
      <c r="B56" s="19" t="s">
        <v>909</v>
      </c>
      <c r="C56" s="19" t="s">
        <v>1655</v>
      </c>
      <c r="D56" s="20" t="s">
        <v>1679</v>
      </c>
    </row>
    <row r="57" spans="1:4" ht="28" x14ac:dyDescent="0.3">
      <c r="A57" s="19">
        <v>56</v>
      </c>
      <c r="B57" s="19" t="s">
        <v>916</v>
      </c>
      <c r="C57" s="19" t="s">
        <v>1656</v>
      </c>
      <c r="D57" s="20" t="s">
        <v>1679</v>
      </c>
    </row>
    <row r="58" spans="1:4" ht="28" x14ac:dyDescent="0.3">
      <c r="A58" s="19">
        <v>57</v>
      </c>
      <c r="B58" s="19" t="s">
        <v>923</v>
      </c>
      <c r="C58" s="19" t="s">
        <v>1657</v>
      </c>
      <c r="D58" s="20" t="s">
        <v>1679</v>
      </c>
    </row>
    <row r="59" spans="1:4" ht="28" x14ac:dyDescent="0.3">
      <c r="A59" s="19">
        <v>58</v>
      </c>
      <c r="B59" s="19" t="s">
        <v>1207</v>
      </c>
      <c r="C59" s="19" t="s">
        <v>1658</v>
      </c>
      <c r="D59" s="20" t="s">
        <v>1679</v>
      </c>
    </row>
    <row r="60" spans="1:4" ht="28" x14ac:dyDescent="0.3">
      <c r="A60" s="19">
        <v>59</v>
      </c>
      <c r="B60" s="19" t="s">
        <v>927</v>
      </c>
      <c r="C60" s="19" t="s">
        <v>1659</v>
      </c>
      <c r="D60" s="20" t="s">
        <v>1679</v>
      </c>
    </row>
    <row r="61" spans="1:4" ht="28" x14ac:dyDescent="0.3">
      <c r="A61" s="19">
        <v>60</v>
      </c>
      <c r="B61" s="19" t="s">
        <v>952</v>
      </c>
      <c r="C61" s="19" t="s">
        <v>1660</v>
      </c>
      <c r="D61" s="20" t="s">
        <v>1679</v>
      </c>
    </row>
    <row r="62" spans="1:4" ht="28" x14ac:dyDescent="0.3">
      <c r="A62" s="19">
        <v>61</v>
      </c>
      <c r="B62" s="19" t="s">
        <v>966</v>
      </c>
      <c r="C62" s="19" t="s">
        <v>1661</v>
      </c>
      <c r="D62" s="20" t="s">
        <v>1679</v>
      </c>
    </row>
    <row r="63" spans="1:4" ht="28" x14ac:dyDescent="0.3">
      <c r="A63" s="19">
        <v>62</v>
      </c>
      <c r="B63" s="19" t="s">
        <v>973</v>
      </c>
      <c r="C63" s="19" t="s">
        <v>1662</v>
      </c>
      <c r="D63" s="20" t="s">
        <v>1679</v>
      </c>
    </row>
    <row r="64" spans="1:4" ht="28" x14ac:dyDescent="0.3">
      <c r="A64" s="19">
        <v>63</v>
      </c>
      <c r="B64" s="19" t="s">
        <v>1208</v>
      </c>
      <c r="C64" s="19" t="s">
        <v>1663</v>
      </c>
      <c r="D64" s="20" t="s">
        <v>1679</v>
      </c>
    </row>
    <row r="65" spans="1:4" ht="28" x14ac:dyDescent="0.3">
      <c r="A65" s="19">
        <v>64</v>
      </c>
      <c r="B65" s="19" t="s">
        <v>979</v>
      </c>
      <c r="C65" s="19" t="s">
        <v>1664</v>
      </c>
      <c r="D65" s="20" t="s">
        <v>1679</v>
      </c>
    </row>
    <row r="66" spans="1:4" ht="28" x14ac:dyDescent="0.3">
      <c r="A66" s="19">
        <v>65</v>
      </c>
      <c r="B66" s="19" t="s">
        <v>983</v>
      </c>
      <c r="C66" s="19" t="s">
        <v>1665</v>
      </c>
      <c r="D66" s="20" t="s">
        <v>1679</v>
      </c>
    </row>
    <row r="67" spans="1:4" ht="28" x14ac:dyDescent="0.3">
      <c r="A67" s="19">
        <v>66</v>
      </c>
      <c r="B67" s="19" t="s">
        <v>988</v>
      </c>
      <c r="C67" s="19" t="s">
        <v>1666</v>
      </c>
      <c r="D67" s="20" t="s">
        <v>1679</v>
      </c>
    </row>
    <row r="68" spans="1:4" ht="28" x14ac:dyDescent="0.3">
      <c r="A68" s="19">
        <v>67</v>
      </c>
      <c r="B68" s="19" t="s">
        <v>991</v>
      </c>
      <c r="C68" s="19" t="s">
        <v>1667</v>
      </c>
      <c r="D68" s="20" t="s">
        <v>1679</v>
      </c>
    </row>
    <row r="69" spans="1:4" ht="28" x14ac:dyDescent="0.3">
      <c r="A69" s="19">
        <v>68</v>
      </c>
      <c r="B69" s="19" t="s">
        <v>1013</v>
      </c>
      <c r="C69" s="19" t="s">
        <v>1668</v>
      </c>
      <c r="D69" s="20" t="s">
        <v>1679</v>
      </c>
    </row>
    <row r="70" spans="1:4" ht="28" x14ac:dyDescent="0.3">
      <c r="A70" s="19">
        <v>69</v>
      </c>
      <c r="B70" s="19" t="s">
        <v>1209</v>
      </c>
      <c r="C70" s="19" t="s">
        <v>1669</v>
      </c>
      <c r="D70" s="20" t="s">
        <v>1679</v>
      </c>
    </row>
    <row r="71" spans="1:4" ht="28" x14ac:dyDescent="0.3">
      <c r="A71" s="19">
        <v>70</v>
      </c>
      <c r="B71" s="19" t="s">
        <v>1019</v>
      </c>
      <c r="C71" s="19" t="s">
        <v>1670</v>
      </c>
      <c r="D71" s="20" t="s">
        <v>1679</v>
      </c>
    </row>
    <row r="72" spans="1:4" ht="28" x14ac:dyDescent="0.3">
      <c r="A72" s="19">
        <v>71</v>
      </c>
      <c r="B72" s="19" t="s">
        <v>1041</v>
      </c>
      <c r="C72" s="19" t="s">
        <v>1671</v>
      </c>
      <c r="D72" s="20" t="s">
        <v>1679</v>
      </c>
    </row>
    <row r="73" spans="1:4" ht="28" x14ac:dyDescent="0.3">
      <c r="A73" s="19">
        <v>72</v>
      </c>
      <c r="B73" s="19" t="s">
        <v>1074</v>
      </c>
      <c r="C73" s="19" t="s">
        <v>1672</v>
      </c>
      <c r="D73" s="20" t="s">
        <v>1679</v>
      </c>
    </row>
    <row r="74" spans="1:4" ht="28" x14ac:dyDescent="0.3">
      <c r="A74" s="19">
        <v>73</v>
      </c>
      <c r="B74" s="19" t="s">
        <v>1114</v>
      </c>
      <c r="C74" s="19" t="s">
        <v>1673</v>
      </c>
      <c r="D74" s="20" t="s">
        <v>1679</v>
      </c>
    </row>
    <row r="75" spans="1:4" ht="28" x14ac:dyDescent="0.3">
      <c r="A75" s="19">
        <v>74</v>
      </c>
      <c r="B75" s="19" t="s">
        <v>1148</v>
      </c>
      <c r="C75" s="19" t="s">
        <v>1674</v>
      </c>
      <c r="D75" s="20" t="s">
        <v>1679</v>
      </c>
    </row>
    <row r="76" spans="1:4" ht="28" x14ac:dyDescent="0.3">
      <c r="A76" s="19">
        <v>75</v>
      </c>
      <c r="B76" s="19" t="s">
        <v>1167</v>
      </c>
      <c r="C76" s="19" t="s">
        <v>1675</v>
      </c>
      <c r="D76" s="20" t="s">
        <v>1679</v>
      </c>
    </row>
    <row r="77" spans="1:4" ht="28" x14ac:dyDescent="0.3">
      <c r="A77" s="19">
        <v>76</v>
      </c>
      <c r="B77" s="19" t="s">
        <v>1180</v>
      </c>
      <c r="C77" s="19" t="s">
        <v>1676</v>
      </c>
      <c r="D77" s="20" t="s">
        <v>1679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1"/>
  <sheetViews>
    <sheetView topLeftCell="H1" workbookViewId="0">
      <selection activeCell="A4" sqref="A4"/>
    </sheetView>
  </sheetViews>
  <sheetFormatPr defaultRowHeight="14" x14ac:dyDescent="0.3"/>
  <cols>
    <col min="1" max="1" width="43.7265625" style="2" customWidth="1"/>
    <col min="2" max="3" width="0" style="4" hidden="1" customWidth="1"/>
    <col min="4" max="4" width="34.90625" style="2" hidden="1" customWidth="1"/>
    <col min="5" max="5" width="10.453125" style="4" hidden="1" customWidth="1"/>
    <col min="6" max="6" width="6.7265625" style="4" hidden="1" customWidth="1"/>
    <col min="7" max="16384" width="8.7265625" style="4"/>
  </cols>
  <sheetData>
    <row r="1" spans="1:10" ht="56" x14ac:dyDescent="0.3">
      <c r="A1" s="2" t="s">
        <v>1576</v>
      </c>
      <c r="B1" s="2" t="s">
        <v>1572</v>
      </c>
      <c r="C1" s="5" t="s">
        <v>1577</v>
      </c>
      <c r="D1" s="2" t="s">
        <v>1574</v>
      </c>
      <c r="E1" s="5" t="s">
        <v>1573</v>
      </c>
      <c r="F1" s="5" t="s">
        <v>1214</v>
      </c>
      <c r="G1" s="2" t="s">
        <v>1580</v>
      </c>
      <c r="H1" s="2" t="s">
        <v>1581</v>
      </c>
      <c r="I1" s="2" t="s">
        <v>1582</v>
      </c>
      <c r="J1" s="13" t="s">
        <v>1600</v>
      </c>
    </row>
    <row r="2" spans="1:10" x14ac:dyDescent="0.3">
      <c r="A2" s="2" t="s">
        <v>1198</v>
      </c>
      <c r="B2" s="4" t="str">
        <f>RIGHT(A2,LEN(A2)-FIND(" ",A2))</f>
        <v>Develop Vision and Strategy (10002)</v>
      </c>
      <c r="C2" s="4" t="str">
        <f>LEFT(A2,FIND(" ",A2)-1)</f>
        <v>1</v>
      </c>
      <c r="D2" s="2" t="str">
        <f>LEFT(B2,FIND("(",B2)-2)</f>
        <v>Develop Vision and Strategy</v>
      </c>
      <c r="E2" s="4" t="str">
        <f>MID(B2,FIND("(",B2)+1,5)</f>
        <v>10002</v>
      </c>
      <c r="F2" s="4">
        <f>INT((LEN(C2)+1)/2)</f>
        <v>1</v>
      </c>
      <c r="G2" s="4">
        <v>1</v>
      </c>
    </row>
    <row r="3" spans="1:10" ht="28" x14ac:dyDescent="0.3">
      <c r="A3" s="2" t="s">
        <v>0</v>
      </c>
      <c r="B3" s="4" t="str">
        <f t="shared" ref="B3:B60" si="0">RIGHT(A3,LEN(A3)-FIND(" ",A3))</f>
        <v>Define the business concept and long-term vision  (17040)</v>
      </c>
      <c r="C3" s="4" t="str">
        <f t="shared" ref="C3:C60" si="1">LEFT(A3,FIND(" ",A3)-1)</f>
        <v>1.1</v>
      </c>
      <c r="D3" s="2" t="str">
        <f t="shared" ref="D3:D60" si="2">LEFT(B3,FIND("(",B3)-2)</f>
        <v xml:space="preserve">Define the business concept and long-term vision </v>
      </c>
      <c r="E3" s="4" t="str">
        <f t="shared" ref="E3:E60" si="3">MID(B3,FIND("(",B3)+1,5)</f>
        <v>17040</v>
      </c>
      <c r="F3" s="4">
        <f t="shared" ref="F3:F60" si="4">INT((LEN(C3)+1)/2)</f>
        <v>2</v>
      </c>
      <c r="G3" s="4">
        <v>1</v>
      </c>
      <c r="J3" s="4">
        <v>0.5</v>
      </c>
    </row>
    <row r="4" spans="1:10" x14ac:dyDescent="0.3">
      <c r="A4" s="2" t="s">
        <v>1</v>
      </c>
      <c r="B4" s="4" t="str">
        <f t="shared" si="0"/>
        <v>Assess the external environment (10017)</v>
      </c>
      <c r="C4" s="4" t="str">
        <f t="shared" si="1"/>
        <v>1.1.1</v>
      </c>
      <c r="D4" s="2" t="str">
        <f t="shared" si="2"/>
        <v>Assess the external environment</v>
      </c>
      <c r="E4" s="4" t="str">
        <f t="shared" si="3"/>
        <v>10017</v>
      </c>
      <c r="F4" s="4">
        <f t="shared" si="4"/>
        <v>3</v>
      </c>
      <c r="G4" s="4">
        <v>1</v>
      </c>
      <c r="H4" s="4" t="s">
        <v>1571</v>
      </c>
    </row>
    <row r="5" spans="1:10" x14ac:dyDescent="0.3">
      <c r="A5" s="2" t="s">
        <v>2</v>
      </c>
      <c r="B5" s="4" t="str">
        <f t="shared" si="0"/>
        <v>Analyze and evaluate competition  (10021)</v>
      </c>
      <c r="C5" s="4" t="str">
        <f t="shared" si="1"/>
        <v>1.1.1.1</v>
      </c>
      <c r="D5" s="2" t="str">
        <f t="shared" si="2"/>
        <v xml:space="preserve">Analyze and evaluate competition </v>
      </c>
      <c r="E5" s="4" t="str">
        <f t="shared" si="3"/>
        <v>10021</v>
      </c>
      <c r="F5" s="4">
        <f t="shared" si="4"/>
        <v>4</v>
      </c>
      <c r="G5" s="4">
        <v>1</v>
      </c>
    </row>
    <row r="6" spans="1:10" x14ac:dyDescent="0.3">
      <c r="A6" s="2" t="s">
        <v>3</v>
      </c>
      <c r="B6" s="4" t="str">
        <f t="shared" si="0"/>
        <v>Identify economic trends (10022)</v>
      </c>
      <c r="C6" s="4" t="str">
        <f t="shared" si="1"/>
        <v>1.1.1.2</v>
      </c>
      <c r="D6" s="2" t="str">
        <f t="shared" si="2"/>
        <v>Identify economic trends</v>
      </c>
      <c r="E6" s="4" t="str">
        <f t="shared" si="3"/>
        <v>10022</v>
      </c>
      <c r="F6" s="4">
        <f t="shared" si="4"/>
        <v>4</v>
      </c>
      <c r="G6" s="4">
        <v>1</v>
      </c>
    </row>
    <row r="7" spans="1:10" x14ac:dyDescent="0.3">
      <c r="A7" s="2" t="s">
        <v>4</v>
      </c>
      <c r="B7" s="4" t="str">
        <f t="shared" si="0"/>
        <v>Identify political and regulatory issues  (10023)</v>
      </c>
      <c r="C7" s="4" t="str">
        <f t="shared" si="1"/>
        <v>1.1.1.3</v>
      </c>
      <c r="D7" s="2" t="str">
        <f t="shared" si="2"/>
        <v xml:space="preserve">Identify political and regulatory issues </v>
      </c>
      <c r="E7" s="4" t="str">
        <f t="shared" si="3"/>
        <v>10023</v>
      </c>
      <c r="F7" s="4">
        <f t="shared" si="4"/>
        <v>4</v>
      </c>
      <c r="G7" s="4">
        <v>1</v>
      </c>
    </row>
    <row r="8" spans="1:10" x14ac:dyDescent="0.3">
      <c r="A8" s="2" t="s">
        <v>5</v>
      </c>
      <c r="B8" s="4" t="str">
        <f t="shared" si="0"/>
        <v>Assess new technology innovations  (10024)</v>
      </c>
      <c r="C8" s="4" t="str">
        <f t="shared" si="1"/>
        <v>1.1.1.4</v>
      </c>
      <c r="D8" s="2" t="str">
        <f t="shared" si="2"/>
        <v xml:space="preserve">Assess new technology innovations </v>
      </c>
      <c r="E8" s="4" t="str">
        <f t="shared" si="3"/>
        <v>10024</v>
      </c>
      <c r="F8" s="4">
        <f t="shared" si="4"/>
        <v>4</v>
      </c>
      <c r="G8" s="4">
        <v>1</v>
      </c>
    </row>
    <row r="9" spans="1:10" x14ac:dyDescent="0.3">
      <c r="A9" s="2" t="s">
        <v>6</v>
      </c>
      <c r="B9" s="4" t="str">
        <f t="shared" si="0"/>
        <v>Analyze demographics (10025)</v>
      </c>
      <c r="C9" s="4" t="str">
        <f t="shared" si="1"/>
        <v>1.1.1.5</v>
      </c>
      <c r="D9" s="2" t="str">
        <f t="shared" si="2"/>
        <v>Analyze demographics</v>
      </c>
      <c r="E9" s="4" t="str">
        <f t="shared" si="3"/>
        <v>10025</v>
      </c>
      <c r="F9" s="4">
        <f t="shared" si="4"/>
        <v>4</v>
      </c>
      <c r="H9" s="4">
        <v>1</v>
      </c>
    </row>
    <row r="10" spans="1:10" x14ac:dyDescent="0.3">
      <c r="A10" s="2" t="s">
        <v>7</v>
      </c>
      <c r="B10" s="4" t="str">
        <f t="shared" si="0"/>
        <v>Identify social and cultural changes  (10026)</v>
      </c>
      <c r="C10" s="4" t="str">
        <f t="shared" si="1"/>
        <v>1.1.1.6</v>
      </c>
      <c r="D10" s="2" t="str">
        <f t="shared" si="2"/>
        <v xml:space="preserve">Identify social and cultural changes </v>
      </c>
      <c r="E10" s="4" t="str">
        <f t="shared" si="3"/>
        <v>10026</v>
      </c>
      <c r="F10" s="4">
        <f t="shared" si="4"/>
        <v>4</v>
      </c>
      <c r="H10" s="4">
        <v>1</v>
      </c>
    </row>
    <row r="11" spans="1:10" x14ac:dyDescent="0.3">
      <c r="A11" s="2" t="s">
        <v>8</v>
      </c>
      <c r="B11" s="4" t="str">
        <f t="shared" si="0"/>
        <v>Identify ecological concerns (10027)</v>
      </c>
      <c r="C11" s="4" t="str">
        <f t="shared" si="1"/>
        <v>1.1.1.7</v>
      </c>
      <c r="D11" s="2" t="str">
        <f t="shared" si="2"/>
        <v>Identify ecological concerns</v>
      </c>
      <c r="E11" s="4" t="str">
        <f t="shared" si="3"/>
        <v>10027</v>
      </c>
      <c r="F11" s="4">
        <f t="shared" si="4"/>
        <v>4</v>
      </c>
      <c r="H11" s="4">
        <v>1</v>
      </c>
    </row>
    <row r="12" spans="1:10" ht="28" x14ac:dyDescent="0.3">
      <c r="A12" s="2" t="s">
        <v>9</v>
      </c>
      <c r="B12" s="4" t="str">
        <f t="shared" si="0"/>
        <v>Survey market and determine customer needs and wants (10018)</v>
      </c>
      <c r="C12" s="4" t="str">
        <f t="shared" si="1"/>
        <v>1.1.2</v>
      </c>
      <c r="D12" s="2" t="str">
        <f t="shared" si="2"/>
        <v>Survey market and determine customer needs and wants</v>
      </c>
      <c r="E12" s="4" t="str">
        <f t="shared" si="3"/>
        <v>10018</v>
      </c>
      <c r="F12" s="4">
        <f t="shared" si="4"/>
        <v>3</v>
      </c>
      <c r="H12" s="4">
        <v>1</v>
      </c>
    </row>
    <row r="13" spans="1:10" ht="28" x14ac:dyDescent="0.3">
      <c r="A13" s="2" t="s">
        <v>10</v>
      </c>
      <c r="B13" s="4" t="str">
        <f t="shared" si="0"/>
        <v>Conduct qualitative/quantitative assessments (10028)</v>
      </c>
      <c r="C13" s="4" t="str">
        <f t="shared" si="1"/>
        <v>1.1.2.1</v>
      </c>
      <c r="D13" s="2" t="str">
        <f t="shared" si="2"/>
        <v>Conduct qualitative/quantitative assessments</v>
      </c>
      <c r="E13" s="4" t="str">
        <f t="shared" si="3"/>
        <v>10028</v>
      </c>
      <c r="F13" s="4">
        <f t="shared" si="4"/>
        <v>4</v>
      </c>
      <c r="H13" s="4">
        <v>1</v>
      </c>
    </row>
    <row r="14" spans="1:10" x14ac:dyDescent="0.3">
      <c r="A14" s="2" t="s">
        <v>11</v>
      </c>
      <c r="B14" s="4" t="str">
        <f t="shared" si="0"/>
        <v>Capture and assess customer needs  (10029)</v>
      </c>
      <c r="C14" s="4" t="str">
        <f t="shared" si="1"/>
        <v>1.1.2.2</v>
      </c>
      <c r="D14" s="2" t="str">
        <f t="shared" si="2"/>
        <v xml:space="preserve">Capture and assess customer needs </v>
      </c>
      <c r="E14" s="4" t="str">
        <f t="shared" si="3"/>
        <v>10029</v>
      </c>
      <c r="F14" s="4">
        <f t="shared" si="4"/>
        <v>4</v>
      </c>
      <c r="H14" s="4">
        <v>1</v>
      </c>
    </row>
    <row r="15" spans="1:10" x14ac:dyDescent="0.3">
      <c r="A15" s="2" t="s">
        <v>12</v>
      </c>
      <c r="B15" s="4" t="str">
        <f t="shared" si="0"/>
        <v>Perform internal analysis (10019)</v>
      </c>
      <c r="C15" s="4" t="str">
        <f t="shared" si="1"/>
        <v>1.1.3</v>
      </c>
      <c r="D15" s="2" t="str">
        <f t="shared" si="2"/>
        <v>Perform internal analysis</v>
      </c>
      <c r="E15" s="4" t="str">
        <f t="shared" si="3"/>
        <v>10019</v>
      </c>
      <c r="F15" s="4">
        <f t="shared" si="4"/>
        <v>3</v>
      </c>
      <c r="G15" s="4">
        <v>1</v>
      </c>
      <c r="H15" s="4" t="s">
        <v>1571</v>
      </c>
    </row>
    <row r="16" spans="1:10" x14ac:dyDescent="0.3">
      <c r="A16" s="2" t="s">
        <v>13</v>
      </c>
      <c r="B16" s="4" t="str">
        <f t="shared" si="0"/>
        <v>Analyze organizational characteristics  (10030)</v>
      </c>
      <c r="C16" s="4" t="str">
        <f t="shared" si="1"/>
        <v>1.1.3.1</v>
      </c>
      <c r="D16" s="2" t="str">
        <f t="shared" si="2"/>
        <v xml:space="preserve">Analyze organizational characteristics </v>
      </c>
      <c r="E16" s="4" t="str">
        <f t="shared" si="3"/>
        <v>10030</v>
      </c>
      <c r="F16" s="4">
        <f t="shared" si="4"/>
        <v>4</v>
      </c>
      <c r="G16" s="4">
        <v>1</v>
      </c>
      <c r="H16" s="4" t="s">
        <v>1571</v>
      </c>
    </row>
    <row r="17" spans="1:8" x14ac:dyDescent="0.3">
      <c r="A17" s="2" t="s">
        <v>14</v>
      </c>
      <c r="B17" s="4" t="str">
        <f t="shared" si="0"/>
        <v>Create baselines for current processes  (10031)</v>
      </c>
      <c r="C17" s="4" t="str">
        <f t="shared" si="1"/>
        <v>1.1.3.2</v>
      </c>
      <c r="D17" s="2" t="str">
        <f t="shared" si="2"/>
        <v xml:space="preserve">Create baselines for current processes </v>
      </c>
      <c r="E17" s="4" t="str">
        <f t="shared" si="3"/>
        <v>10031</v>
      </c>
      <c r="F17" s="4">
        <f t="shared" si="4"/>
        <v>4</v>
      </c>
      <c r="G17" s="4">
        <v>1</v>
      </c>
    </row>
    <row r="18" spans="1:8" x14ac:dyDescent="0.3">
      <c r="A18" s="2" t="s">
        <v>15</v>
      </c>
      <c r="B18" s="4" t="str">
        <f t="shared" si="0"/>
        <v>Analyze systems and technology  (10032)</v>
      </c>
      <c r="C18" s="4" t="str">
        <f t="shared" si="1"/>
        <v>1.1.3.3</v>
      </c>
      <c r="D18" s="2" t="str">
        <f t="shared" si="2"/>
        <v xml:space="preserve">Analyze systems and technology </v>
      </c>
      <c r="E18" s="4" t="str">
        <f t="shared" si="3"/>
        <v>10032</v>
      </c>
      <c r="F18" s="4">
        <f t="shared" si="4"/>
        <v>4</v>
      </c>
      <c r="G18" s="4">
        <v>1</v>
      </c>
    </row>
    <row r="19" spans="1:8" x14ac:dyDescent="0.3">
      <c r="A19" s="2" t="s">
        <v>16</v>
      </c>
      <c r="B19" s="4" t="str">
        <f t="shared" si="0"/>
        <v>Analyze financial positions (10033)</v>
      </c>
      <c r="C19" s="4" t="str">
        <f t="shared" si="1"/>
        <v>1.1.3.4</v>
      </c>
      <c r="D19" s="2" t="str">
        <f t="shared" si="2"/>
        <v>Analyze financial positions</v>
      </c>
      <c r="E19" s="4" t="str">
        <f t="shared" si="3"/>
        <v>10033</v>
      </c>
      <c r="F19" s="4">
        <f t="shared" si="4"/>
        <v>4</v>
      </c>
      <c r="G19" s="4">
        <v>1</v>
      </c>
    </row>
    <row r="20" spans="1:8" x14ac:dyDescent="0.3">
      <c r="A20" s="2" t="s">
        <v>17</v>
      </c>
      <c r="B20" s="4" t="str">
        <f t="shared" si="0"/>
        <v>Identify enterprise core competencies  (10034)</v>
      </c>
      <c r="C20" s="4" t="str">
        <f t="shared" si="1"/>
        <v>1.1.3.5</v>
      </c>
      <c r="D20" s="2" t="str">
        <f t="shared" si="2"/>
        <v xml:space="preserve">Identify enterprise core competencies </v>
      </c>
      <c r="E20" s="4" t="str">
        <f t="shared" si="3"/>
        <v>10034</v>
      </c>
      <c r="F20" s="4">
        <f t="shared" si="4"/>
        <v>4</v>
      </c>
      <c r="G20" s="4">
        <v>1</v>
      </c>
    </row>
    <row r="21" spans="1:8" x14ac:dyDescent="0.3">
      <c r="A21" s="2" t="s">
        <v>18</v>
      </c>
      <c r="B21" s="4" t="str">
        <f t="shared" si="0"/>
        <v>Establish strategic vision (10020)</v>
      </c>
      <c r="C21" s="4" t="str">
        <f t="shared" si="1"/>
        <v>1.1.4</v>
      </c>
      <c r="D21" s="2" t="str">
        <f t="shared" si="2"/>
        <v>Establish strategic vision</v>
      </c>
      <c r="E21" s="4" t="str">
        <f t="shared" si="3"/>
        <v>10020</v>
      </c>
      <c r="F21" s="4">
        <f t="shared" si="4"/>
        <v>3</v>
      </c>
      <c r="G21" s="4">
        <v>1</v>
      </c>
    </row>
    <row r="22" spans="1:8" x14ac:dyDescent="0.3">
      <c r="A22" s="2" t="s">
        <v>19</v>
      </c>
      <c r="B22" s="4" t="str">
        <f t="shared" si="0"/>
        <v>Align stakeholders around strategic vision  (10035)</v>
      </c>
      <c r="C22" s="4" t="str">
        <f t="shared" si="1"/>
        <v>1.1.4.1</v>
      </c>
      <c r="D22" s="2" t="str">
        <f t="shared" si="2"/>
        <v xml:space="preserve">Align stakeholders around strategic vision </v>
      </c>
      <c r="E22" s="4" t="str">
        <f t="shared" si="3"/>
        <v>10035</v>
      </c>
      <c r="F22" s="4">
        <f t="shared" si="4"/>
        <v>4</v>
      </c>
      <c r="H22" s="4">
        <v>1</v>
      </c>
    </row>
    <row r="23" spans="1:8" ht="28" x14ac:dyDescent="0.3">
      <c r="A23" s="2" t="s">
        <v>20</v>
      </c>
      <c r="B23" s="4" t="str">
        <f t="shared" si="0"/>
        <v>Communicate strategic vision to stakeholders  (10036)</v>
      </c>
      <c r="C23" s="4" t="str">
        <f t="shared" si="1"/>
        <v>1.1.4.2</v>
      </c>
      <c r="D23" s="2" t="str">
        <f t="shared" si="2"/>
        <v xml:space="preserve">Communicate strategic vision to stakeholders </v>
      </c>
      <c r="E23" s="4" t="str">
        <f t="shared" si="3"/>
        <v>10036</v>
      </c>
      <c r="F23" s="4">
        <f t="shared" si="4"/>
        <v>4</v>
      </c>
      <c r="H23" s="4">
        <v>1</v>
      </c>
    </row>
    <row r="24" spans="1:8" ht="28" x14ac:dyDescent="0.3">
      <c r="A24" s="2" t="s">
        <v>21</v>
      </c>
      <c r="B24" s="4" t="str">
        <f t="shared" si="0"/>
        <v>Conduct organization restructuring opportunities (16792)</v>
      </c>
      <c r="C24" s="4" t="str">
        <f t="shared" si="1"/>
        <v>1.1.5</v>
      </c>
      <c r="D24" s="2" t="str">
        <f t="shared" si="2"/>
        <v>Conduct organization restructuring opportunities</v>
      </c>
      <c r="E24" s="4" t="str">
        <f t="shared" si="3"/>
        <v>16792</v>
      </c>
      <c r="F24" s="4">
        <f t="shared" si="4"/>
        <v>3</v>
      </c>
      <c r="G24" s="4">
        <v>1</v>
      </c>
      <c r="H24" s="4" t="s">
        <v>1571</v>
      </c>
    </row>
    <row r="25" spans="1:8" x14ac:dyDescent="0.3">
      <c r="A25" s="2" t="s">
        <v>22</v>
      </c>
      <c r="B25" s="4" t="str">
        <f t="shared" si="0"/>
        <v>Identify restructuring opportunities  (16793)</v>
      </c>
      <c r="C25" s="4" t="str">
        <f t="shared" si="1"/>
        <v>1.1.5.1</v>
      </c>
      <c r="D25" s="2" t="str">
        <f t="shared" si="2"/>
        <v xml:space="preserve">Identify restructuring opportunities </v>
      </c>
      <c r="E25" s="4" t="str">
        <f t="shared" si="3"/>
        <v>16793</v>
      </c>
      <c r="F25" s="4">
        <f t="shared" si="4"/>
        <v>4</v>
      </c>
      <c r="G25" s="4">
        <v>1</v>
      </c>
      <c r="H25" s="4" t="s">
        <v>1571</v>
      </c>
    </row>
    <row r="26" spans="1:8" x14ac:dyDescent="0.3">
      <c r="A26" s="2" t="s">
        <v>23</v>
      </c>
      <c r="B26" s="4" t="str">
        <f t="shared" si="0"/>
        <v>Perform due-diligence (16794)</v>
      </c>
      <c r="C26" s="4" t="str">
        <f t="shared" si="1"/>
        <v>1.1.5.2</v>
      </c>
      <c r="D26" s="2" t="str">
        <f t="shared" si="2"/>
        <v>Perform due-diligence</v>
      </c>
      <c r="E26" s="4" t="str">
        <f t="shared" si="3"/>
        <v>16794</v>
      </c>
      <c r="F26" s="4">
        <f t="shared" si="4"/>
        <v>4</v>
      </c>
      <c r="G26" s="4">
        <v>1</v>
      </c>
      <c r="H26" s="4" t="s">
        <v>1571</v>
      </c>
    </row>
    <row r="27" spans="1:8" x14ac:dyDescent="0.3">
      <c r="A27" s="2" t="s">
        <v>24</v>
      </c>
      <c r="B27" s="4" t="str">
        <f t="shared" si="0"/>
        <v>Analyze deal options (16795)</v>
      </c>
      <c r="C27" s="4" t="str">
        <f t="shared" si="1"/>
        <v>1.1.5.3</v>
      </c>
      <c r="D27" s="2" t="str">
        <f t="shared" si="2"/>
        <v>Analyze deal options</v>
      </c>
      <c r="E27" s="4" t="str">
        <f t="shared" si="3"/>
        <v>16795</v>
      </c>
      <c r="F27" s="4">
        <f t="shared" si="4"/>
        <v>4</v>
      </c>
      <c r="G27" s="4">
        <v>1</v>
      </c>
    </row>
    <row r="28" spans="1:8" x14ac:dyDescent="0.3">
      <c r="A28" s="2" t="s">
        <v>25</v>
      </c>
      <c r="B28" s="4" t="str">
        <f t="shared" si="0"/>
        <v>Evaluate acquisition options  (16796)</v>
      </c>
      <c r="C28" s="4" t="str">
        <f t="shared" si="1"/>
        <v>1.1.5.3.1</v>
      </c>
      <c r="D28" s="2" t="str">
        <f t="shared" si="2"/>
        <v xml:space="preserve">Evaluate acquisition options </v>
      </c>
      <c r="E28" s="4" t="str">
        <f t="shared" si="3"/>
        <v>16796</v>
      </c>
      <c r="F28" s="4">
        <f t="shared" si="4"/>
        <v>5</v>
      </c>
      <c r="G28" s="4" t="s">
        <v>1571</v>
      </c>
      <c r="H28" s="4">
        <v>1</v>
      </c>
    </row>
    <row r="29" spans="1:8" x14ac:dyDescent="0.3">
      <c r="A29" s="2" t="s">
        <v>26</v>
      </c>
      <c r="B29" s="4" t="str">
        <f t="shared" si="0"/>
        <v>Evaluate merger options  (16797)</v>
      </c>
      <c r="C29" s="4" t="str">
        <f t="shared" si="1"/>
        <v>1.1.5.3.2</v>
      </c>
      <c r="D29" s="2" t="str">
        <f t="shared" si="2"/>
        <v xml:space="preserve">Evaluate merger options </v>
      </c>
      <c r="E29" s="4" t="str">
        <f t="shared" si="3"/>
        <v>16797</v>
      </c>
      <c r="F29" s="4">
        <f t="shared" si="4"/>
        <v>5</v>
      </c>
      <c r="H29" s="4">
        <v>1</v>
      </c>
    </row>
    <row r="30" spans="1:8" x14ac:dyDescent="0.3">
      <c r="A30" s="2" t="s">
        <v>27</v>
      </c>
      <c r="B30" s="4" t="str">
        <f t="shared" si="0"/>
        <v>Evaluate de-merger options  (16798)</v>
      </c>
      <c r="C30" s="4" t="str">
        <f t="shared" si="1"/>
        <v>1.1.5.3.3</v>
      </c>
      <c r="D30" s="2" t="str">
        <f t="shared" si="2"/>
        <v xml:space="preserve">Evaluate de-merger options </v>
      </c>
      <c r="E30" s="4" t="str">
        <f t="shared" si="3"/>
        <v>16798</v>
      </c>
      <c r="F30" s="4">
        <f t="shared" si="4"/>
        <v>5</v>
      </c>
      <c r="H30" s="4">
        <v>1</v>
      </c>
    </row>
    <row r="31" spans="1:8" x14ac:dyDescent="0.3">
      <c r="A31" s="2" t="s">
        <v>28</v>
      </c>
      <c r="B31" s="4" t="str">
        <f t="shared" si="0"/>
        <v>Evaluate divesture options  (16799)</v>
      </c>
      <c r="C31" s="4" t="str">
        <f t="shared" si="1"/>
        <v>1.1.5.3.4</v>
      </c>
      <c r="D31" s="2" t="str">
        <f t="shared" si="2"/>
        <v xml:space="preserve">Evaluate divesture options </v>
      </c>
      <c r="E31" s="4" t="str">
        <f t="shared" si="3"/>
        <v>16799</v>
      </c>
      <c r="F31" s="4">
        <f t="shared" si="4"/>
        <v>5</v>
      </c>
      <c r="H31" s="4">
        <v>1</v>
      </c>
    </row>
    <row r="32" spans="1:8" x14ac:dyDescent="0.3">
      <c r="A32" s="2" t="s">
        <v>29</v>
      </c>
      <c r="B32" s="4" t="str">
        <f t="shared" si="0"/>
        <v>Develop business strategy (10015)</v>
      </c>
      <c r="C32" s="4" t="str">
        <f t="shared" si="1"/>
        <v>1.2</v>
      </c>
      <c r="D32" s="2" t="str">
        <f t="shared" si="2"/>
        <v>Develop business strategy</v>
      </c>
      <c r="E32" s="4" t="str">
        <f t="shared" si="3"/>
        <v>10015</v>
      </c>
      <c r="F32" s="4">
        <f t="shared" si="4"/>
        <v>2</v>
      </c>
      <c r="G32" s="4" t="s">
        <v>1571</v>
      </c>
      <c r="H32" s="4">
        <v>1</v>
      </c>
    </row>
    <row r="33" spans="1:8" x14ac:dyDescent="0.3">
      <c r="A33" s="2" t="s">
        <v>30</v>
      </c>
      <c r="B33" s="4" t="str">
        <f t="shared" si="0"/>
        <v>Develop overall mission statement (10037)</v>
      </c>
      <c r="C33" s="4" t="str">
        <f t="shared" si="1"/>
        <v>1.2.1</v>
      </c>
      <c r="D33" s="2" t="str">
        <f t="shared" si="2"/>
        <v>Develop overall mission statement</v>
      </c>
      <c r="E33" s="4" t="str">
        <f t="shared" si="3"/>
        <v>10037</v>
      </c>
      <c r="F33" s="4">
        <f t="shared" si="4"/>
        <v>3</v>
      </c>
      <c r="H33" s="4">
        <v>1</v>
      </c>
    </row>
    <row r="34" spans="1:8" x14ac:dyDescent="0.3">
      <c r="A34" s="2" t="s">
        <v>31</v>
      </c>
      <c r="B34" s="4" t="str">
        <f t="shared" si="0"/>
        <v>Define current business (10044)</v>
      </c>
      <c r="C34" s="4" t="str">
        <f t="shared" si="1"/>
        <v>1.2.1.1</v>
      </c>
      <c r="D34" s="2" t="str">
        <f t="shared" si="2"/>
        <v>Define current business</v>
      </c>
      <c r="E34" s="4" t="str">
        <f t="shared" si="3"/>
        <v>10044</v>
      </c>
      <c r="F34" s="4">
        <f t="shared" si="4"/>
        <v>4</v>
      </c>
      <c r="G34" s="4">
        <v>1</v>
      </c>
    </row>
    <row r="35" spans="1:8" x14ac:dyDescent="0.3">
      <c r="A35" s="2" t="s">
        <v>32</v>
      </c>
      <c r="B35" s="4" t="str">
        <f t="shared" si="0"/>
        <v>Formulate mission (10045)</v>
      </c>
      <c r="C35" s="4" t="str">
        <f t="shared" si="1"/>
        <v>1.2.1.2</v>
      </c>
      <c r="D35" s="2" t="str">
        <f t="shared" si="2"/>
        <v>Formulate mission</v>
      </c>
      <c r="E35" s="4" t="str">
        <f t="shared" si="3"/>
        <v>10045</v>
      </c>
      <c r="F35" s="4">
        <f t="shared" si="4"/>
        <v>4</v>
      </c>
      <c r="H35" s="4">
        <v>1</v>
      </c>
    </row>
    <row r="36" spans="1:8" x14ac:dyDescent="0.3">
      <c r="A36" s="2" t="s">
        <v>33</v>
      </c>
      <c r="B36" s="4" t="str">
        <f t="shared" si="0"/>
        <v>Communicate mission (10046)</v>
      </c>
      <c r="C36" s="4" t="str">
        <f t="shared" si="1"/>
        <v>1.2.1.3</v>
      </c>
      <c r="D36" s="2" t="str">
        <f t="shared" si="2"/>
        <v>Communicate mission</v>
      </c>
      <c r="E36" s="4" t="str">
        <f t="shared" si="3"/>
        <v>10046</v>
      </c>
      <c r="F36" s="4">
        <f t="shared" si="4"/>
        <v>4</v>
      </c>
      <c r="H36" s="4">
        <v>1</v>
      </c>
    </row>
    <row r="37" spans="1:8" ht="28" x14ac:dyDescent="0.3">
      <c r="A37" s="2" t="s">
        <v>34</v>
      </c>
      <c r="B37" s="4" t="str">
        <f t="shared" si="0"/>
        <v>Evaluate strategic options to achieve the objectives  (10038)</v>
      </c>
      <c r="C37" s="4" t="str">
        <f t="shared" si="1"/>
        <v>1.2.2</v>
      </c>
      <c r="D37" s="2" t="str">
        <f t="shared" si="2"/>
        <v xml:space="preserve">Evaluate strategic options to achieve the objectives </v>
      </c>
      <c r="E37" s="4" t="str">
        <f t="shared" si="3"/>
        <v>10038</v>
      </c>
      <c r="F37" s="4">
        <f t="shared" si="4"/>
        <v>3</v>
      </c>
      <c r="H37" s="4">
        <v>1</v>
      </c>
    </row>
    <row r="38" spans="1:8" x14ac:dyDescent="0.3">
      <c r="A38" s="2" t="s">
        <v>35</v>
      </c>
      <c r="B38" s="4" t="str">
        <f t="shared" si="0"/>
        <v>Define strategic options (10047)</v>
      </c>
      <c r="C38" s="4" t="str">
        <f t="shared" si="1"/>
        <v>1.2.2.1</v>
      </c>
      <c r="D38" s="2" t="str">
        <f t="shared" si="2"/>
        <v>Define strategic options</v>
      </c>
      <c r="E38" s="4" t="str">
        <f t="shared" si="3"/>
        <v>10047</v>
      </c>
      <c r="F38" s="4">
        <f t="shared" si="4"/>
        <v>4</v>
      </c>
      <c r="H38" s="4">
        <v>1</v>
      </c>
    </row>
    <row r="39" spans="1:8" x14ac:dyDescent="0.3">
      <c r="A39" s="2" t="s">
        <v>36</v>
      </c>
      <c r="B39" s="4" t="str">
        <f t="shared" si="0"/>
        <v>Assess and analyze impact of each option (10048)</v>
      </c>
      <c r="C39" s="4" t="str">
        <f t="shared" si="1"/>
        <v>1.2.2.2</v>
      </c>
      <c r="D39" s="2" t="str">
        <f t="shared" si="2"/>
        <v>Assess and analyze impact of each option</v>
      </c>
      <c r="E39" s="4" t="str">
        <f t="shared" si="3"/>
        <v>10048</v>
      </c>
      <c r="F39" s="4">
        <f t="shared" si="4"/>
        <v>4</v>
      </c>
      <c r="H39" s="4">
        <v>1</v>
      </c>
    </row>
    <row r="40" spans="1:8" x14ac:dyDescent="0.3">
      <c r="A40" s="2" t="s">
        <v>37</v>
      </c>
      <c r="B40" s="4" t="str">
        <f t="shared" si="0"/>
        <v>Develop sustainability strategy  (14189)</v>
      </c>
      <c r="C40" s="4" t="str">
        <f t="shared" si="1"/>
        <v>1.2.2.3</v>
      </c>
      <c r="D40" s="2" t="str">
        <f t="shared" si="2"/>
        <v xml:space="preserve">Develop sustainability strategy </v>
      </c>
      <c r="E40" s="4" t="str">
        <f t="shared" si="3"/>
        <v>14189</v>
      </c>
      <c r="F40" s="4">
        <f t="shared" si="4"/>
        <v>4</v>
      </c>
      <c r="G40" s="4">
        <v>1</v>
      </c>
    </row>
    <row r="41" spans="1:8" ht="28" x14ac:dyDescent="0.3">
      <c r="A41" s="2" t="s">
        <v>38</v>
      </c>
      <c r="B41" s="4" t="str">
        <f t="shared" si="0"/>
        <v>Develop global support and shared services strategy (14190)</v>
      </c>
      <c r="C41" s="4" t="str">
        <f t="shared" si="1"/>
        <v>1.2.2.4</v>
      </c>
      <c r="D41" s="2" t="str">
        <f t="shared" si="2"/>
        <v>Develop global support and shared services strategy</v>
      </c>
      <c r="E41" s="4" t="str">
        <f t="shared" si="3"/>
        <v>14190</v>
      </c>
      <c r="F41" s="4">
        <f t="shared" si="4"/>
        <v>4</v>
      </c>
      <c r="G41" s="4">
        <v>1</v>
      </c>
    </row>
    <row r="42" spans="1:8" ht="28" x14ac:dyDescent="0.3">
      <c r="A42" s="2" t="s">
        <v>39</v>
      </c>
      <c r="B42" s="4" t="str">
        <f t="shared" si="0"/>
        <v>Develop lean/continuous improvement strategy (14197)</v>
      </c>
      <c r="C42" s="4" t="str">
        <f t="shared" si="1"/>
        <v>1.2.2.5</v>
      </c>
      <c r="D42" s="2" t="str">
        <f t="shared" si="2"/>
        <v>Develop lean/continuous improvement strategy</v>
      </c>
      <c r="E42" s="4" t="str">
        <f t="shared" si="3"/>
        <v>14197</v>
      </c>
      <c r="F42" s="4">
        <f t="shared" si="4"/>
        <v>4</v>
      </c>
      <c r="H42" s="4">
        <v>1</v>
      </c>
    </row>
    <row r="43" spans="1:8" x14ac:dyDescent="0.3">
      <c r="A43" s="2" t="s">
        <v>40</v>
      </c>
      <c r="B43" s="4" t="str">
        <f t="shared" si="0"/>
        <v>Select long-term business strategy (10039)</v>
      </c>
      <c r="C43" s="4" t="str">
        <f t="shared" si="1"/>
        <v>1.2.3</v>
      </c>
      <c r="D43" s="2" t="str">
        <f t="shared" si="2"/>
        <v>Select long-term business strategy</v>
      </c>
      <c r="E43" s="4" t="str">
        <f t="shared" si="3"/>
        <v>10039</v>
      </c>
      <c r="F43" s="4">
        <f t="shared" si="4"/>
        <v>3</v>
      </c>
      <c r="G43" s="4">
        <v>1</v>
      </c>
    </row>
    <row r="44" spans="1:8" ht="28" x14ac:dyDescent="0.3">
      <c r="A44" s="2" t="s">
        <v>41</v>
      </c>
      <c r="B44" s="4" t="str">
        <f t="shared" si="0"/>
        <v>Coordinate and align functional and process strategies  (10040)</v>
      </c>
      <c r="C44" s="4" t="str">
        <f t="shared" si="1"/>
        <v>1.2.4</v>
      </c>
      <c r="D44" s="2" t="str">
        <f t="shared" si="2"/>
        <v xml:space="preserve">Coordinate and align functional and process strategies </v>
      </c>
      <c r="E44" s="4" t="str">
        <f t="shared" si="3"/>
        <v>10040</v>
      </c>
      <c r="F44" s="4">
        <f t="shared" si="4"/>
        <v>3</v>
      </c>
      <c r="G44" s="4">
        <v>1</v>
      </c>
      <c r="H44" s="4">
        <v>1</v>
      </c>
    </row>
    <row r="45" spans="1:8" ht="28" x14ac:dyDescent="0.3">
      <c r="A45" s="2" t="s">
        <v>42</v>
      </c>
      <c r="B45" s="4" t="str">
        <f t="shared" si="0"/>
        <v>Create organizational design (structure, governance, reporting, etc.) (10041)</v>
      </c>
      <c r="C45" s="4" t="str">
        <f t="shared" si="1"/>
        <v>1.2.5</v>
      </c>
      <c r="D45" s="2" t="str">
        <f t="shared" si="2"/>
        <v>Create organizational design</v>
      </c>
      <c r="E45" s="4" t="str">
        <f t="shared" si="3"/>
        <v>struc</v>
      </c>
      <c r="F45" s="4">
        <f t="shared" si="4"/>
        <v>3</v>
      </c>
      <c r="G45" s="4">
        <v>1</v>
      </c>
    </row>
    <row r="46" spans="1:8" ht="28" x14ac:dyDescent="0.3">
      <c r="A46" s="2" t="s">
        <v>43</v>
      </c>
      <c r="B46" s="4" t="str">
        <f t="shared" si="0"/>
        <v>Evaluate breadth and depth of organizational structure (10049)</v>
      </c>
      <c r="C46" s="4" t="str">
        <f t="shared" si="1"/>
        <v>1.2.5.1</v>
      </c>
      <c r="D46" s="2" t="str">
        <f t="shared" si="2"/>
        <v>Evaluate breadth and depth of organizational structure</v>
      </c>
      <c r="E46" s="4" t="str">
        <f t="shared" si="3"/>
        <v>10049</v>
      </c>
      <c r="F46" s="4">
        <f t="shared" si="4"/>
        <v>4</v>
      </c>
      <c r="G46" s="4">
        <v>1</v>
      </c>
    </row>
    <row r="47" spans="1:8" ht="28" x14ac:dyDescent="0.3">
      <c r="A47" s="2" t="s">
        <v>44</v>
      </c>
      <c r="B47" s="4" t="str">
        <f t="shared" si="0"/>
        <v>Perform job-specific roles mapping and value-added analyses (10050)</v>
      </c>
      <c r="C47" s="4" t="str">
        <f t="shared" si="1"/>
        <v>1.2.5.2</v>
      </c>
      <c r="D47" s="2" t="str">
        <f t="shared" si="2"/>
        <v>Perform job-specific roles mapping and value-added analyses</v>
      </c>
      <c r="E47" s="4" t="str">
        <f t="shared" si="3"/>
        <v>10050</v>
      </c>
      <c r="F47" s="4">
        <f t="shared" si="4"/>
        <v>4</v>
      </c>
      <c r="G47" s="4">
        <v>1</v>
      </c>
    </row>
    <row r="48" spans="1:8" ht="28" x14ac:dyDescent="0.3">
      <c r="A48" s="2" t="s">
        <v>45</v>
      </c>
      <c r="B48" s="4" t="str">
        <f t="shared" si="0"/>
        <v>Develop role activity diagrams to assess hand-off activity (10051)</v>
      </c>
      <c r="C48" s="4" t="str">
        <f t="shared" si="1"/>
        <v>1.2.5.3</v>
      </c>
      <c r="D48" s="2" t="str">
        <f t="shared" si="2"/>
        <v>Develop role activity diagrams to assess hand-off activity</v>
      </c>
      <c r="E48" s="4" t="str">
        <f t="shared" si="3"/>
        <v>10051</v>
      </c>
      <c r="F48" s="4">
        <f t="shared" si="4"/>
        <v>4</v>
      </c>
      <c r="G48" s="4">
        <v>1</v>
      </c>
    </row>
    <row r="49" spans="1:9" x14ac:dyDescent="0.3">
      <c r="A49" s="2" t="s">
        <v>46</v>
      </c>
      <c r="B49" s="4" t="str">
        <f t="shared" si="0"/>
        <v>Perform organization redesign workshops (10052)</v>
      </c>
      <c r="C49" s="4" t="str">
        <f t="shared" si="1"/>
        <v>1.2.5.4</v>
      </c>
      <c r="D49" s="2" t="str">
        <f t="shared" si="2"/>
        <v>Perform organization redesign workshops</v>
      </c>
      <c r="E49" s="4" t="str">
        <f t="shared" si="3"/>
        <v>10052</v>
      </c>
      <c r="F49" s="4">
        <f t="shared" si="4"/>
        <v>4</v>
      </c>
      <c r="G49" s="4" t="s">
        <v>1571</v>
      </c>
      <c r="H49" s="4">
        <v>1</v>
      </c>
    </row>
    <row r="50" spans="1:9" ht="28" x14ac:dyDescent="0.3">
      <c r="A50" s="2" t="s">
        <v>47</v>
      </c>
      <c r="B50" s="4" t="str">
        <f t="shared" si="0"/>
        <v>Design the relationships between organizational units (10053)</v>
      </c>
      <c r="C50" s="4" t="str">
        <f t="shared" si="1"/>
        <v>1.2.5.5</v>
      </c>
      <c r="D50" s="2" t="str">
        <f t="shared" si="2"/>
        <v>Design the relationships between organizational units</v>
      </c>
      <c r="E50" s="4" t="str">
        <f t="shared" si="3"/>
        <v>10053</v>
      </c>
      <c r="F50" s="4">
        <f t="shared" si="4"/>
        <v>4</v>
      </c>
      <c r="G50" s="4">
        <v>1</v>
      </c>
    </row>
    <row r="51" spans="1:9" ht="28" x14ac:dyDescent="0.3">
      <c r="A51" s="2" t="s">
        <v>48</v>
      </c>
      <c r="B51" s="4" t="str">
        <f t="shared" si="0"/>
        <v>Develop role analysis and activity diagrams for key processes (10054)</v>
      </c>
      <c r="C51" s="4" t="str">
        <f t="shared" si="1"/>
        <v>1.2.5.6</v>
      </c>
      <c r="D51" s="2" t="str">
        <f t="shared" si="2"/>
        <v>Develop role analysis and activity diagrams for key processes</v>
      </c>
      <c r="E51" s="4" t="str">
        <f t="shared" si="3"/>
        <v>10054</v>
      </c>
      <c r="F51" s="4">
        <f t="shared" si="4"/>
        <v>4</v>
      </c>
      <c r="H51" s="4">
        <v>1</v>
      </c>
    </row>
    <row r="52" spans="1:9" ht="28" x14ac:dyDescent="0.3">
      <c r="A52" s="2" t="s">
        <v>49</v>
      </c>
      <c r="B52" s="4" t="str">
        <f t="shared" si="0"/>
        <v>Assess organizational implication of feasible alternatives (10055)</v>
      </c>
      <c r="C52" s="4" t="str">
        <f t="shared" si="1"/>
        <v>1.2.5.7</v>
      </c>
      <c r="D52" s="2" t="str">
        <f t="shared" si="2"/>
        <v>Assess organizational implication of feasible alternatives</v>
      </c>
      <c r="E52" s="4" t="str">
        <f t="shared" si="3"/>
        <v>10055</v>
      </c>
      <c r="F52" s="4">
        <f t="shared" si="4"/>
        <v>4</v>
      </c>
      <c r="H52" s="4">
        <v>1</v>
      </c>
    </row>
    <row r="53" spans="1:9" x14ac:dyDescent="0.3">
      <c r="A53" s="2" t="s">
        <v>50</v>
      </c>
      <c r="B53" s="4" t="str">
        <f t="shared" si="0"/>
        <v>Migrate to new organization (10056)</v>
      </c>
      <c r="C53" s="4" t="str">
        <f t="shared" si="1"/>
        <v>1.2.5.8</v>
      </c>
      <c r="D53" s="2" t="str">
        <f t="shared" si="2"/>
        <v>Migrate to new organization</v>
      </c>
      <c r="E53" s="4" t="str">
        <f t="shared" si="3"/>
        <v>10056</v>
      </c>
      <c r="F53" s="4">
        <f t="shared" si="4"/>
        <v>4</v>
      </c>
      <c r="H53" s="4">
        <v>1</v>
      </c>
    </row>
    <row r="54" spans="1:9" x14ac:dyDescent="0.3">
      <c r="A54" s="2" t="s">
        <v>51</v>
      </c>
      <c r="B54" s="4" t="str">
        <f t="shared" si="0"/>
        <v>Develop and set organizational goals (10042)</v>
      </c>
      <c r="C54" s="4" t="str">
        <f t="shared" si="1"/>
        <v>1.2.6</v>
      </c>
      <c r="D54" s="2" t="str">
        <f t="shared" si="2"/>
        <v>Develop and set organizational goals</v>
      </c>
      <c r="E54" s="4" t="str">
        <f t="shared" si="3"/>
        <v>10042</v>
      </c>
      <c r="F54" s="4">
        <f t="shared" si="4"/>
        <v>3</v>
      </c>
      <c r="G54" s="4">
        <v>1</v>
      </c>
    </row>
    <row r="55" spans="1:9" x14ac:dyDescent="0.3">
      <c r="A55" s="2" t="s">
        <v>52</v>
      </c>
      <c r="B55" s="4" t="str">
        <f t="shared" si="0"/>
        <v>Formulate business unit strategies (10043)</v>
      </c>
      <c r="C55" s="4" t="str">
        <f t="shared" si="1"/>
        <v>1.2.7</v>
      </c>
      <c r="D55" s="2" t="str">
        <f t="shared" si="2"/>
        <v>Formulate business unit strategies</v>
      </c>
      <c r="E55" s="4" t="str">
        <f t="shared" si="3"/>
        <v>10043</v>
      </c>
      <c r="F55" s="4">
        <f t="shared" si="4"/>
        <v>3</v>
      </c>
      <c r="G55" s="4">
        <v>1</v>
      </c>
    </row>
    <row r="56" spans="1:9" x14ac:dyDescent="0.3">
      <c r="A56" s="2" t="s">
        <v>53</v>
      </c>
      <c r="B56" s="4" t="str">
        <f t="shared" si="0"/>
        <v>Manage strategic initiatives (10016)</v>
      </c>
      <c r="C56" s="4" t="str">
        <f t="shared" si="1"/>
        <v>1.3</v>
      </c>
      <c r="D56" s="2" t="str">
        <f t="shared" si="2"/>
        <v>Manage strategic initiatives</v>
      </c>
      <c r="E56" s="4" t="str">
        <f t="shared" si="3"/>
        <v>10016</v>
      </c>
      <c r="F56" s="4">
        <f t="shared" si="4"/>
        <v>2</v>
      </c>
      <c r="H56" s="4">
        <v>1</v>
      </c>
    </row>
    <row r="57" spans="1:9" x14ac:dyDescent="0.3">
      <c r="A57" s="2" t="s">
        <v>54</v>
      </c>
      <c r="B57" s="4" t="str">
        <f t="shared" si="0"/>
        <v>Develop strategic initiatives (10057)</v>
      </c>
      <c r="C57" s="4" t="str">
        <f t="shared" si="1"/>
        <v>1.3.1</v>
      </c>
      <c r="D57" s="2" t="str">
        <f t="shared" si="2"/>
        <v>Develop strategic initiatives</v>
      </c>
      <c r="E57" s="4" t="str">
        <f t="shared" si="3"/>
        <v>10057</v>
      </c>
      <c r="F57" s="4">
        <f t="shared" si="4"/>
        <v>3</v>
      </c>
      <c r="H57" s="4">
        <v>1</v>
      </c>
    </row>
    <row r="58" spans="1:9" x14ac:dyDescent="0.3">
      <c r="A58" s="2" t="s">
        <v>55</v>
      </c>
      <c r="B58" s="4" t="str">
        <f t="shared" si="0"/>
        <v>Evaluate strategic initiatives (10058)</v>
      </c>
      <c r="C58" s="4" t="str">
        <f t="shared" si="1"/>
        <v>1.3.2</v>
      </c>
      <c r="D58" s="2" t="str">
        <f t="shared" si="2"/>
        <v>Evaluate strategic initiatives</v>
      </c>
      <c r="E58" s="4" t="str">
        <f t="shared" si="3"/>
        <v>10058</v>
      </c>
      <c r="F58" s="4">
        <f t="shared" si="4"/>
        <v>3</v>
      </c>
      <c r="H58" s="4">
        <v>1</v>
      </c>
    </row>
    <row r="59" spans="1:9" x14ac:dyDescent="0.3">
      <c r="A59" s="2" t="s">
        <v>56</v>
      </c>
      <c r="B59" s="4" t="str">
        <f t="shared" si="0"/>
        <v>Select strategic initiatives (10059)</v>
      </c>
      <c r="C59" s="4" t="str">
        <f t="shared" si="1"/>
        <v>1.3.3</v>
      </c>
      <c r="D59" s="2" t="str">
        <f t="shared" si="2"/>
        <v>Select strategic initiatives</v>
      </c>
      <c r="E59" s="4" t="str">
        <f t="shared" si="3"/>
        <v>10059</v>
      </c>
      <c r="F59" s="4">
        <f t="shared" si="4"/>
        <v>3</v>
      </c>
      <c r="H59" s="4">
        <v>1</v>
      </c>
    </row>
    <row r="60" spans="1:9" x14ac:dyDescent="0.3">
      <c r="A60" s="2" t="s">
        <v>57</v>
      </c>
      <c r="B60" s="4" t="str">
        <f t="shared" si="0"/>
        <v xml:space="preserve">Establish high-level measures (10060)  </v>
      </c>
      <c r="C60" s="4" t="str">
        <f t="shared" si="1"/>
        <v>1.3.4</v>
      </c>
      <c r="D60" s="2" t="str">
        <f t="shared" si="2"/>
        <v>Establish high-level measures</v>
      </c>
      <c r="E60" s="4" t="str">
        <f t="shared" si="3"/>
        <v>10060</v>
      </c>
      <c r="F60" s="4">
        <f t="shared" si="4"/>
        <v>3</v>
      </c>
      <c r="G60" s="4">
        <v>1</v>
      </c>
    </row>
    <row r="61" spans="1:9" x14ac:dyDescent="0.3">
      <c r="G61" s="4">
        <f>SUBTOTAL(109,Table12[30-Transform/Innovate])</f>
        <v>31</v>
      </c>
      <c r="H61" s="4">
        <f>SUBTOTAL(109,Table12[20-Change/
Improve])</f>
        <v>29</v>
      </c>
      <c r="I61" s="4">
        <f>SUM(Table12[10-Run/
Operate])</f>
        <v>0</v>
      </c>
    </row>
  </sheetData>
  <pageMargins left="0.7" right="0.7" top="0.75" bottom="0.75" header="0.3" footer="0.3"/>
  <legacy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opLeftCell="C40" workbookViewId="0">
      <selection activeCell="I48" sqref="I48"/>
    </sheetView>
  </sheetViews>
  <sheetFormatPr defaultRowHeight="14" x14ac:dyDescent="0.3"/>
  <cols>
    <col min="1" max="1" width="44.08984375" style="2" customWidth="1"/>
    <col min="2" max="2" width="0" style="4" hidden="1" customWidth="1"/>
    <col min="3" max="3" width="6.7265625" style="4" bestFit="1" customWidth="1"/>
    <col min="4" max="4" width="35.36328125" style="2" customWidth="1"/>
    <col min="5" max="5" width="10.453125" style="4" customWidth="1"/>
    <col min="6" max="6" width="5.7265625" style="4" customWidth="1"/>
    <col min="7" max="16384" width="8.7265625" style="4"/>
  </cols>
  <sheetData>
    <row r="1" spans="1:9" ht="56" x14ac:dyDescent="0.3">
      <c r="A1" s="2" t="s">
        <v>1576</v>
      </c>
      <c r="B1" s="2" t="s">
        <v>1572</v>
      </c>
      <c r="C1" s="5" t="s">
        <v>1577</v>
      </c>
      <c r="D1" s="2" t="s">
        <v>1574</v>
      </c>
      <c r="E1" s="5" t="s">
        <v>1573</v>
      </c>
      <c r="F1" s="5" t="s">
        <v>1214</v>
      </c>
      <c r="G1" s="2" t="s">
        <v>1580</v>
      </c>
      <c r="H1" s="2" t="s">
        <v>1581</v>
      </c>
      <c r="I1" s="2" t="s">
        <v>1582</v>
      </c>
    </row>
    <row r="2" spans="1:9" x14ac:dyDescent="0.3">
      <c r="A2" s="2" t="s">
        <v>1199</v>
      </c>
      <c r="B2" s="4" t="str">
        <f t="shared" ref="B2:B46" si="0">RIGHT(A2,LEN(A2)-FIND(" ",A2))</f>
        <v>Develop and Manage Products and Services (10003)</v>
      </c>
      <c r="C2" s="4" t="str">
        <f t="shared" ref="C2:C46" si="1">LEFT(A2,FIND(" ",A2)-1)</f>
        <v>2</v>
      </c>
      <c r="D2" s="2" t="str">
        <f t="shared" ref="D2:D46" si="2">LEFT(B2,FIND("(",B2)-2)</f>
        <v>Develop and Manage Products and Services</v>
      </c>
      <c r="E2" s="4" t="str">
        <f t="shared" ref="E2:E46" si="3">MID(B2,FIND("(",B2)+1,5)</f>
        <v>10003</v>
      </c>
      <c r="F2" s="4">
        <f t="shared" ref="F2:F46" si="4">INT((LEN(C2)+1)/2)</f>
        <v>1</v>
      </c>
      <c r="G2" s="4">
        <v>1</v>
      </c>
    </row>
    <row r="3" spans="1:9" x14ac:dyDescent="0.3">
      <c r="A3" s="2" t="s">
        <v>58</v>
      </c>
      <c r="B3" s="4" t="str">
        <f t="shared" si="0"/>
        <v>Manage product and service portfolio (10061)</v>
      </c>
      <c r="C3" s="4" t="str">
        <f t="shared" si="1"/>
        <v>2.1</v>
      </c>
      <c r="D3" s="2" t="str">
        <f t="shared" si="2"/>
        <v>Manage product and service portfolio</v>
      </c>
      <c r="E3" s="4" t="str">
        <f t="shared" si="3"/>
        <v>10061</v>
      </c>
      <c r="F3" s="4">
        <f t="shared" si="4"/>
        <v>2</v>
      </c>
      <c r="G3" s="4">
        <v>1</v>
      </c>
    </row>
    <row r="4" spans="1:9" ht="28" x14ac:dyDescent="0.3">
      <c r="A4" s="2" t="s">
        <v>59</v>
      </c>
      <c r="B4" s="4" t="str">
        <f t="shared" si="0"/>
        <v>Evaluate performance of existing products/services against market opportunities (10063)</v>
      </c>
      <c r="C4" s="4" t="str">
        <f t="shared" si="1"/>
        <v>2.1.1</v>
      </c>
      <c r="D4" s="2" t="str">
        <f t="shared" si="2"/>
        <v>Evaluate performance of existing products/services against market opportunities</v>
      </c>
      <c r="E4" s="4" t="str">
        <f t="shared" si="3"/>
        <v>10063</v>
      </c>
      <c r="F4" s="4">
        <f t="shared" si="4"/>
        <v>3</v>
      </c>
      <c r="I4" s="4">
        <v>1</v>
      </c>
    </row>
    <row r="5" spans="1:9" ht="28" x14ac:dyDescent="0.3">
      <c r="A5" s="2" t="s">
        <v>60</v>
      </c>
      <c r="B5" s="4" t="str">
        <f t="shared" si="0"/>
        <v>Define product/service development requirements  (10064)</v>
      </c>
      <c r="C5" s="4" t="str">
        <f t="shared" si="1"/>
        <v>2.1.2</v>
      </c>
      <c r="D5" s="2" t="str">
        <f t="shared" si="2"/>
        <v xml:space="preserve">Define product/service development requirements </v>
      </c>
      <c r="E5" s="4" t="str">
        <f t="shared" si="3"/>
        <v>10064</v>
      </c>
      <c r="F5" s="4">
        <f t="shared" si="4"/>
        <v>3</v>
      </c>
      <c r="I5" s="4">
        <v>1</v>
      </c>
    </row>
    <row r="6" spans="1:9" ht="28" x14ac:dyDescent="0.3">
      <c r="A6" s="2" t="s">
        <v>61</v>
      </c>
      <c r="B6" s="4" t="str">
        <f t="shared" si="0"/>
        <v>Identify potential improvements to existing products and services  (10068)</v>
      </c>
      <c r="C6" s="4" t="str">
        <f t="shared" si="1"/>
        <v>2.1.2.1</v>
      </c>
      <c r="D6" s="2" t="str">
        <f t="shared" si="2"/>
        <v xml:space="preserve">Identify potential improvements to existing products and services </v>
      </c>
      <c r="E6" s="4" t="str">
        <f t="shared" si="3"/>
        <v>10068</v>
      </c>
      <c r="F6" s="4">
        <f t="shared" si="4"/>
        <v>4</v>
      </c>
      <c r="H6" s="4">
        <v>1</v>
      </c>
    </row>
    <row r="7" spans="1:9" ht="28" x14ac:dyDescent="0.3">
      <c r="A7" s="2" t="s">
        <v>62</v>
      </c>
      <c r="B7" s="4" t="str">
        <f t="shared" si="0"/>
        <v>Identify potential new products and services (10069)</v>
      </c>
      <c r="C7" s="4" t="str">
        <f t="shared" si="1"/>
        <v>2.1.2.2</v>
      </c>
      <c r="D7" s="2" t="str">
        <f t="shared" si="2"/>
        <v>Identify potential new products and services</v>
      </c>
      <c r="E7" s="4" t="str">
        <f t="shared" si="3"/>
        <v>10069</v>
      </c>
      <c r="F7" s="4">
        <f t="shared" si="4"/>
        <v>4</v>
      </c>
      <c r="G7" s="4">
        <v>1</v>
      </c>
      <c r="H7" s="4" t="s">
        <v>1571</v>
      </c>
    </row>
    <row r="8" spans="1:9" x14ac:dyDescent="0.3">
      <c r="A8" s="2" t="s">
        <v>63</v>
      </c>
      <c r="B8" s="4" t="str">
        <f t="shared" si="0"/>
        <v>Perform discovery research (10065)</v>
      </c>
      <c r="C8" s="4" t="str">
        <f t="shared" si="1"/>
        <v>2.1.3</v>
      </c>
      <c r="D8" s="2" t="str">
        <f t="shared" si="2"/>
        <v>Perform discovery research</v>
      </c>
      <c r="E8" s="4" t="str">
        <f t="shared" si="3"/>
        <v>10065</v>
      </c>
      <c r="F8" s="4">
        <f t="shared" si="4"/>
        <v>3</v>
      </c>
      <c r="G8" s="4">
        <v>1</v>
      </c>
    </row>
    <row r="9" spans="1:9" x14ac:dyDescent="0.3">
      <c r="A9" s="2" t="s">
        <v>64</v>
      </c>
      <c r="B9" s="4" t="str">
        <f t="shared" si="0"/>
        <v>Identify new technologies (10070)</v>
      </c>
      <c r="C9" s="4" t="str">
        <f t="shared" si="1"/>
        <v>2.1.3.1</v>
      </c>
      <c r="D9" s="2" t="str">
        <f t="shared" si="2"/>
        <v>Identify new technologies</v>
      </c>
      <c r="E9" s="4" t="str">
        <f t="shared" si="3"/>
        <v>10070</v>
      </c>
      <c r="F9" s="4">
        <f t="shared" si="4"/>
        <v>4</v>
      </c>
      <c r="G9" s="4">
        <v>1</v>
      </c>
    </row>
    <row r="10" spans="1:9" x14ac:dyDescent="0.3">
      <c r="A10" s="2" t="s">
        <v>65</v>
      </c>
      <c r="B10" s="4" t="str">
        <f t="shared" si="0"/>
        <v>Develop new technologies (10071)</v>
      </c>
      <c r="C10" s="4" t="str">
        <f t="shared" si="1"/>
        <v>2.1.3.2</v>
      </c>
      <c r="D10" s="2" t="str">
        <f t="shared" si="2"/>
        <v>Develop new technologies</v>
      </c>
      <c r="E10" s="4" t="str">
        <f t="shared" si="3"/>
        <v>10071</v>
      </c>
      <c r="F10" s="4">
        <f t="shared" si="4"/>
        <v>4</v>
      </c>
      <c r="G10" s="4" t="s">
        <v>1571</v>
      </c>
      <c r="I10" s="4">
        <v>1</v>
      </c>
    </row>
    <row r="11" spans="1:9" ht="28" x14ac:dyDescent="0.3">
      <c r="A11" s="2" t="s">
        <v>66</v>
      </c>
      <c r="B11" s="4" t="str">
        <f t="shared" si="0"/>
        <v>Assess feasibility of integrating new leading technologies into product/service concepts  (10072)</v>
      </c>
      <c r="C11" s="4" t="str">
        <f t="shared" si="1"/>
        <v>2.1.3.3</v>
      </c>
      <c r="D11" s="2" t="str">
        <f t="shared" si="2"/>
        <v xml:space="preserve">Assess feasibility of integrating new leading technologies into product/service concepts </v>
      </c>
      <c r="E11" s="4" t="str">
        <f t="shared" si="3"/>
        <v>10072</v>
      </c>
      <c r="F11" s="4">
        <f t="shared" si="4"/>
        <v>4</v>
      </c>
      <c r="G11" s="4">
        <v>1</v>
      </c>
    </row>
    <row r="12" spans="1:9" ht="28" x14ac:dyDescent="0.3">
      <c r="A12" s="2" t="s">
        <v>67</v>
      </c>
      <c r="B12" s="4" t="str">
        <f t="shared" si="0"/>
        <v>Confirm alignment of product/service concepts with business strategy (10066)</v>
      </c>
      <c r="C12" s="4" t="str">
        <f t="shared" si="1"/>
        <v>2.1.4</v>
      </c>
      <c r="D12" s="2" t="str">
        <f t="shared" si="2"/>
        <v>Confirm alignment of product/service concepts with business strategy</v>
      </c>
      <c r="E12" s="4" t="str">
        <f t="shared" si="3"/>
        <v>10066</v>
      </c>
      <c r="F12" s="4">
        <f t="shared" si="4"/>
        <v>3</v>
      </c>
      <c r="G12" s="4">
        <v>1</v>
      </c>
    </row>
    <row r="13" spans="1:9" x14ac:dyDescent="0.3">
      <c r="A13" s="2" t="s">
        <v>68</v>
      </c>
      <c r="B13" s="4" t="str">
        <f t="shared" si="0"/>
        <v>Plan and develop cost and quality targets (10073)</v>
      </c>
      <c r="C13" s="4" t="str">
        <f t="shared" si="1"/>
        <v>2.1.4.1</v>
      </c>
      <c r="D13" s="2" t="str">
        <f t="shared" si="2"/>
        <v>Plan and develop cost and quality targets</v>
      </c>
      <c r="E13" s="4" t="str">
        <f t="shared" si="3"/>
        <v>10073</v>
      </c>
      <c r="F13" s="4">
        <f t="shared" si="4"/>
        <v>4</v>
      </c>
      <c r="H13" s="4">
        <v>1</v>
      </c>
    </row>
    <row r="14" spans="1:9" ht="28" x14ac:dyDescent="0.3">
      <c r="A14" s="2" t="s">
        <v>69</v>
      </c>
      <c r="B14" s="4" t="str">
        <f t="shared" si="0"/>
        <v>Prioritize and select new product/ service concepts (10074)</v>
      </c>
      <c r="C14" s="4" t="str">
        <f t="shared" si="1"/>
        <v>2.1.4.2</v>
      </c>
      <c r="D14" s="2" t="str">
        <f t="shared" si="2"/>
        <v>Prioritize and select new product/ service concepts</v>
      </c>
      <c r="E14" s="4" t="str">
        <f t="shared" si="3"/>
        <v>10074</v>
      </c>
      <c r="F14" s="4">
        <f t="shared" si="4"/>
        <v>4</v>
      </c>
      <c r="H14" s="4">
        <v>1</v>
      </c>
    </row>
    <row r="15" spans="1:9" x14ac:dyDescent="0.3">
      <c r="A15" s="2" t="s">
        <v>70</v>
      </c>
      <c r="B15" s="4" t="str">
        <f t="shared" si="0"/>
        <v>Specify development timing targets  (10075)</v>
      </c>
      <c r="C15" s="4" t="str">
        <f t="shared" si="1"/>
        <v>2.1.4.3</v>
      </c>
      <c r="D15" s="2" t="str">
        <f t="shared" si="2"/>
        <v xml:space="preserve">Specify development timing targets </v>
      </c>
      <c r="E15" s="4" t="str">
        <f t="shared" si="3"/>
        <v>10075</v>
      </c>
      <c r="F15" s="4">
        <f t="shared" si="4"/>
        <v>4</v>
      </c>
      <c r="I15" s="4">
        <v>1</v>
      </c>
    </row>
    <row r="16" spans="1:9" ht="28" x14ac:dyDescent="0.3">
      <c r="A16" s="2" t="s">
        <v>71</v>
      </c>
      <c r="B16" s="4" t="str">
        <f t="shared" si="0"/>
        <v>Plan for product/service offering modifications (10076)</v>
      </c>
      <c r="C16" s="4" t="str">
        <f t="shared" si="1"/>
        <v>2.1.4.4</v>
      </c>
      <c r="D16" s="2" t="str">
        <f t="shared" si="2"/>
        <v>Plan for product/service offering modifications</v>
      </c>
      <c r="E16" s="4" t="str">
        <f t="shared" si="3"/>
        <v>10076</v>
      </c>
      <c r="F16" s="4">
        <f t="shared" si="4"/>
        <v>4</v>
      </c>
      <c r="H16" s="4">
        <v>1</v>
      </c>
    </row>
    <row r="17" spans="1:9" x14ac:dyDescent="0.3">
      <c r="A17" s="2" t="s">
        <v>72</v>
      </c>
      <c r="B17" s="4" t="str">
        <f t="shared" si="0"/>
        <v>Manage product and service life cycle (10067)</v>
      </c>
      <c r="C17" s="4" t="str">
        <f t="shared" si="1"/>
        <v>2.1.5</v>
      </c>
      <c r="D17" s="2" t="str">
        <f t="shared" si="2"/>
        <v>Manage product and service life cycle</v>
      </c>
      <c r="E17" s="4" t="str">
        <f t="shared" si="3"/>
        <v>10067</v>
      </c>
      <c r="F17" s="4">
        <f t="shared" si="4"/>
        <v>3</v>
      </c>
      <c r="H17" s="4">
        <v>1</v>
      </c>
    </row>
    <row r="18" spans="1:9" x14ac:dyDescent="0.3">
      <c r="A18" s="2" t="s">
        <v>73</v>
      </c>
      <c r="B18" s="4" t="str">
        <f t="shared" si="0"/>
        <v>Introduce new products/services  (10077)</v>
      </c>
      <c r="C18" s="4" t="str">
        <f t="shared" si="1"/>
        <v>2.1.5.1</v>
      </c>
      <c r="D18" s="2" t="str">
        <f t="shared" si="2"/>
        <v xml:space="preserve">Introduce new products/services </v>
      </c>
      <c r="E18" s="4" t="str">
        <f t="shared" si="3"/>
        <v>10077</v>
      </c>
      <c r="F18" s="4">
        <f t="shared" si="4"/>
        <v>4</v>
      </c>
      <c r="I18" s="4">
        <v>1</v>
      </c>
    </row>
    <row r="19" spans="1:9" x14ac:dyDescent="0.3">
      <c r="A19" s="2" t="s">
        <v>74</v>
      </c>
      <c r="B19" s="4" t="str">
        <f t="shared" si="0"/>
        <v>Retire outdated products/services  (10078)</v>
      </c>
      <c r="C19" s="4" t="str">
        <f t="shared" si="1"/>
        <v>2.1.5.2</v>
      </c>
      <c r="D19" s="2" t="str">
        <f t="shared" si="2"/>
        <v xml:space="preserve">Retire outdated products/services </v>
      </c>
      <c r="E19" s="4" t="str">
        <f t="shared" si="3"/>
        <v>10078</v>
      </c>
      <c r="F19" s="4">
        <f t="shared" si="4"/>
        <v>4</v>
      </c>
      <c r="I19" s="4">
        <v>1</v>
      </c>
    </row>
    <row r="20" spans="1:9" x14ac:dyDescent="0.3">
      <c r="A20" s="2" t="s">
        <v>75</v>
      </c>
      <c r="B20" s="4" t="str">
        <f t="shared" si="0"/>
        <v>Identify and refine performance indicators  (10079)</v>
      </c>
      <c r="C20" s="4" t="str">
        <f t="shared" si="1"/>
        <v>2.1.5.3</v>
      </c>
      <c r="D20" s="2" t="str">
        <f t="shared" si="2"/>
        <v xml:space="preserve">Identify and refine performance indicators </v>
      </c>
      <c r="E20" s="4" t="str">
        <f t="shared" si="3"/>
        <v>10079</v>
      </c>
      <c r="F20" s="4">
        <f t="shared" si="4"/>
        <v>4</v>
      </c>
      <c r="H20" s="4">
        <v>1</v>
      </c>
    </row>
    <row r="21" spans="1:9" x14ac:dyDescent="0.3">
      <c r="A21" s="2" t="s">
        <v>76</v>
      </c>
      <c r="B21" s="4" t="str">
        <f t="shared" si="0"/>
        <v>Manage product and service master data  (14192)</v>
      </c>
      <c r="C21" s="4" t="str">
        <f t="shared" si="1"/>
        <v>2.1.6</v>
      </c>
      <c r="D21" s="2" t="str">
        <f t="shared" si="2"/>
        <v xml:space="preserve">Manage product and service master data </v>
      </c>
      <c r="E21" s="4" t="str">
        <f t="shared" si="3"/>
        <v>14192</v>
      </c>
      <c r="F21" s="4">
        <f t="shared" si="4"/>
        <v>3</v>
      </c>
      <c r="G21" s="4">
        <v>1</v>
      </c>
    </row>
    <row r="22" spans="1:9" x14ac:dyDescent="0.3">
      <c r="A22" s="2" t="s">
        <v>77</v>
      </c>
      <c r="B22" s="4" t="str">
        <f t="shared" si="0"/>
        <v>Develop products and services (10062)</v>
      </c>
      <c r="C22" s="4" t="str">
        <f t="shared" si="1"/>
        <v>2.2</v>
      </c>
      <c r="D22" s="2" t="str">
        <f t="shared" si="2"/>
        <v>Develop products and services</v>
      </c>
      <c r="E22" s="4" t="str">
        <f t="shared" si="3"/>
        <v>10062</v>
      </c>
      <c r="F22" s="4">
        <f t="shared" si="4"/>
        <v>2</v>
      </c>
      <c r="I22" s="4">
        <v>1</v>
      </c>
    </row>
    <row r="23" spans="1:9" ht="28" x14ac:dyDescent="0.3">
      <c r="A23" s="2" t="s">
        <v>78</v>
      </c>
      <c r="B23" s="4" t="str">
        <f t="shared" si="0"/>
        <v>Design, build, and evaluate products and services  (10080)</v>
      </c>
      <c r="C23" s="4" t="str">
        <f t="shared" si="1"/>
        <v>2.2.1</v>
      </c>
      <c r="D23" s="2" t="str">
        <f t="shared" si="2"/>
        <v xml:space="preserve">Design, build, and evaluate products and services </v>
      </c>
      <c r="E23" s="4" t="str">
        <f t="shared" si="3"/>
        <v>10080</v>
      </c>
      <c r="F23" s="4">
        <f t="shared" si="4"/>
        <v>3</v>
      </c>
      <c r="G23" s="4">
        <v>1</v>
      </c>
    </row>
    <row r="24" spans="1:9" ht="28" x14ac:dyDescent="0.3">
      <c r="A24" s="2" t="s">
        <v>79</v>
      </c>
      <c r="B24" s="4" t="str">
        <f t="shared" si="0"/>
        <v>Assign resources to product/service project (10083)</v>
      </c>
      <c r="C24" s="4" t="str">
        <f t="shared" si="1"/>
        <v>2.2.1.1</v>
      </c>
      <c r="D24" s="2" t="str">
        <f t="shared" si="2"/>
        <v>Assign resources to product/service project</v>
      </c>
      <c r="E24" s="4" t="str">
        <f t="shared" si="3"/>
        <v>10083</v>
      </c>
      <c r="F24" s="4">
        <f t="shared" si="4"/>
        <v>4</v>
      </c>
      <c r="H24" s="4">
        <v>1</v>
      </c>
    </row>
    <row r="25" spans="1:9" ht="28" x14ac:dyDescent="0.3">
      <c r="A25" s="2" t="s">
        <v>80</v>
      </c>
      <c r="B25" s="4" t="str">
        <f t="shared" si="0"/>
        <v>Prepare high-level business case and technical assessment (10084)</v>
      </c>
      <c r="C25" s="4" t="str">
        <f t="shared" si="1"/>
        <v>2.2.1.2</v>
      </c>
      <c r="D25" s="2" t="str">
        <f t="shared" si="2"/>
        <v>Prepare high-level business case and technical assessment</v>
      </c>
      <c r="E25" s="4" t="str">
        <f t="shared" si="3"/>
        <v>10084</v>
      </c>
      <c r="F25" s="4">
        <f t="shared" si="4"/>
        <v>4</v>
      </c>
      <c r="I25" s="4">
        <v>1</v>
      </c>
    </row>
    <row r="26" spans="1:9" ht="28" x14ac:dyDescent="0.3">
      <c r="A26" s="2" t="s">
        <v>81</v>
      </c>
      <c r="B26" s="4" t="str">
        <f t="shared" si="0"/>
        <v>Develop product/service design specifications (10085)</v>
      </c>
      <c r="C26" s="4" t="str">
        <f t="shared" si="1"/>
        <v>2.2.1.3</v>
      </c>
      <c r="D26" s="2" t="str">
        <f t="shared" si="2"/>
        <v>Develop product/service design specifications</v>
      </c>
      <c r="E26" s="4" t="str">
        <f t="shared" si="3"/>
        <v>10085</v>
      </c>
      <c r="F26" s="4">
        <f t="shared" si="4"/>
        <v>4</v>
      </c>
      <c r="I26" s="4">
        <v>1</v>
      </c>
    </row>
    <row r="27" spans="1:9" x14ac:dyDescent="0.3">
      <c r="A27" s="2" t="s">
        <v>82</v>
      </c>
      <c r="B27" s="4" t="str">
        <f t="shared" si="0"/>
        <v>Document design specifications  (10086)</v>
      </c>
      <c r="C27" s="4" t="str">
        <f t="shared" si="1"/>
        <v>2.2.1.4</v>
      </c>
      <c r="D27" s="2" t="str">
        <f t="shared" si="2"/>
        <v xml:space="preserve">Document design specifications </v>
      </c>
      <c r="E27" s="4" t="str">
        <f t="shared" si="3"/>
        <v>10086</v>
      </c>
      <c r="F27" s="4">
        <f t="shared" si="4"/>
        <v>4</v>
      </c>
      <c r="I27" s="4">
        <v>1</v>
      </c>
    </row>
    <row r="28" spans="1:9" ht="28" x14ac:dyDescent="0.3">
      <c r="A28" s="2" t="s">
        <v>83</v>
      </c>
      <c r="B28" s="4" t="str">
        <f t="shared" si="0"/>
        <v>Conduct mandatory and elective external reviews (legal, regulatory, standards, internal) (10087)</v>
      </c>
      <c r="C28" s="4" t="str">
        <f t="shared" si="1"/>
        <v>2.2.1.5</v>
      </c>
      <c r="D28" s="2" t="str">
        <f t="shared" si="2"/>
        <v>Conduct mandatory and elective external reviews</v>
      </c>
      <c r="E28" s="4" t="str">
        <f t="shared" si="3"/>
        <v>legal</v>
      </c>
      <c r="F28" s="4">
        <f t="shared" si="4"/>
        <v>4</v>
      </c>
      <c r="H28" s="4">
        <v>1</v>
      </c>
      <c r="I28" s="4" t="s">
        <v>1571</v>
      </c>
    </row>
    <row r="29" spans="1:9" x14ac:dyDescent="0.3">
      <c r="A29" s="2" t="s">
        <v>84</v>
      </c>
      <c r="B29" s="4" t="str">
        <f t="shared" si="0"/>
        <v>Build prototypes (10088)</v>
      </c>
      <c r="C29" s="4" t="str">
        <f t="shared" si="1"/>
        <v>2.2.1.6</v>
      </c>
      <c r="D29" s="2" t="str">
        <f t="shared" si="2"/>
        <v>Build prototypes</v>
      </c>
      <c r="E29" s="4" t="str">
        <f t="shared" si="3"/>
        <v>10088</v>
      </c>
      <c r="F29" s="4">
        <f t="shared" si="4"/>
        <v>4</v>
      </c>
      <c r="G29" s="4" t="s">
        <v>1571</v>
      </c>
      <c r="H29" s="4">
        <v>1</v>
      </c>
      <c r="I29" s="4" t="s">
        <v>1571</v>
      </c>
    </row>
    <row r="30" spans="1:9" x14ac:dyDescent="0.3">
      <c r="A30" s="2" t="s">
        <v>85</v>
      </c>
      <c r="B30" s="4" t="str">
        <f t="shared" si="0"/>
        <v>Eliminate quality and reliability problems (10089)</v>
      </c>
      <c r="C30" s="4" t="str">
        <f t="shared" si="1"/>
        <v>2.2.1.7</v>
      </c>
      <c r="D30" s="2" t="str">
        <f t="shared" si="2"/>
        <v>Eliminate quality and reliability problems</v>
      </c>
      <c r="E30" s="4" t="str">
        <f t="shared" si="3"/>
        <v>10089</v>
      </c>
      <c r="F30" s="4">
        <f t="shared" si="4"/>
        <v>4</v>
      </c>
      <c r="I30" s="4">
        <v>1</v>
      </c>
    </row>
    <row r="31" spans="1:9" ht="28" x14ac:dyDescent="0.3">
      <c r="A31" s="2" t="s">
        <v>86</v>
      </c>
      <c r="B31" s="4" t="str">
        <f t="shared" si="0"/>
        <v>Conduct in-house product/service testing and evaluate feasibility (10090)</v>
      </c>
      <c r="C31" s="4" t="str">
        <f t="shared" si="1"/>
        <v>2.2.1.8</v>
      </c>
      <c r="D31" s="2" t="str">
        <f t="shared" si="2"/>
        <v>Conduct in-house product/service testing and evaluate feasibility</v>
      </c>
      <c r="E31" s="4" t="str">
        <f t="shared" si="3"/>
        <v>10090</v>
      </c>
      <c r="F31" s="4">
        <f t="shared" si="4"/>
        <v>4</v>
      </c>
      <c r="I31" s="4">
        <v>1</v>
      </c>
    </row>
    <row r="32" spans="1:9" ht="28" x14ac:dyDescent="0.3">
      <c r="A32" s="2" t="s">
        <v>87</v>
      </c>
      <c r="B32" s="4" t="str">
        <f t="shared" si="0"/>
        <v>Identify design/development performance indicators (10091)</v>
      </c>
      <c r="C32" s="4" t="str">
        <f t="shared" si="1"/>
        <v>2.2.1.9</v>
      </c>
      <c r="D32" s="2" t="str">
        <f t="shared" si="2"/>
        <v>Identify design/development performance indicators</v>
      </c>
      <c r="E32" s="4" t="str">
        <f t="shared" si="3"/>
        <v>10091</v>
      </c>
      <c r="F32" s="4">
        <f t="shared" si="4"/>
        <v>4</v>
      </c>
      <c r="H32" s="4">
        <v>1</v>
      </c>
    </row>
    <row r="33" spans="1:9" ht="28" x14ac:dyDescent="0.3">
      <c r="A33" s="2" t="s">
        <v>88</v>
      </c>
      <c r="B33" s="4" t="str">
        <f t="shared" si="0"/>
        <v xml:space="preserve">Collaborate on design with suppliers and contract manufacturers (10092) </v>
      </c>
      <c r="C33" s="4" t="str">
        <f t="shared" si="1"/>
        <v>2.2.1.10</v>
      </c>
      <c r="D33" s="2" t="str">
        <f t="shared" si="2"/>
        <v>Collaborate on design with suppliers and contract manufacturers</v>
      </c>
      <c r="E33" s="4" t="str">
        <f t="shared" si="3"/>
        <v>10092</v>
      </c>
      <c r="F33" s="4">
        <f t="shared" si="4"/>
        <v>4</v>
      </c>
      <c r="H33" s="4">
        <v>1</v>
      </c>
    </row>
    <row r="34" spans="1:9" ht="28" x14ac:dyDescent="0.3">
      <c r="A34" s="2" t="s">
        <v>89</v>
      </c>
      <c r="B34" s="4" t="str">
        <f t="shared" si="0"/>
        <v>Test market for new or revised products and services  (10081)</v>
      </c>
      <c r="C34" s="4" t="str">
        <f t="shared" si="1"/>
        <v>2.2.2</v>
      </c>
      <c r="D34" s="2" t="str">
        <f t="shared" si="2"/>
        <v xml:space="preserve">Test market for new or revised products and services </v>
      </c>
      <c r="E34" s="4" t="str">
        <f t="shared" si="3"/>
        <v>10081</v>
      </c>
      <c r="F34" s="4">
        <f t="shared" si="4"/>
        <v>3</v>
      </c>
      <c r="H34" s="4">
        <v>1</v>
      </c>
    </row>
    <row r="35" spans="1:9" x14ac:dyDescent="0.3">
      <c r="A35" s="2" t="s">
        <v>90</v>
      </c>
      <c r="B35" s="4" t="str">
        <f t="shared" si="0"/>
        <v>Prepare detailed market study (10093)</v>
      </c>
      <c r="C35" s="4" t="str">
        <f t="shared" si="1"/>
        <v>2.2.2.1</v>
      </c>
      <c r="D35" s="2" t="str">
        <f t="shared" si="2"/>
        <v>Prepare detailed market study</v>
      </c>
      <c r="E35" s="4" t="str">
        <f t="shared" si="3"/>
        <v>10093</v>
      </c>
      <c r="F35" s="4">
        <f t="shared" si="4"/>
        <v>4</v>
      </c>
      <c r="H35" s="4">
        <v>1</v>
      </c>
    </row>
    <row r="36" spans="1:9" x14ac:dyDescent="0.3">
      <c r="A36" s="2" t="s">
        <v>91</v>
      </c>
      <c r="B36" s="4" t="str">
        <f t="shared" si="0"/>
        <v>Conduct customer tests and interviews (10094)</v>
      </c>
      <c r="C36" s="4" t="str">
        <f t="shared" si="1"/>
        <v>2.2.2.2</v>
      </c>
      <c r="D36" s="2" t="str">
        <f t="shared" si="2"/>
        <v>Conduct customer tests and interviews</v>
      </c>
      <c r="E36" s="4" t="str">
        <f t="shared" si="3"/>
        <v>10094</v>
      </c>
      <c r="F36" s="4">
        <f t="shared" si="4"/>
        <v>4</v>
      </c>
      <c r="H36" s="4">
        <v>1</v>
      </c>
    </row>
    <row r="37" spans="1:9" ht="28" x14ac:dyDescent="0.3">
      <c r="A37" s="2" t="s">
        <v>92</v>
      </c>
      <c r="B37" s="4" t="str">
        <f t="shared" si="0"/>
        <v>Finalize product/service characteristics and business cases (10095)</v>
      </c>
      <c r="C37" s="4" t="str">
        <f t="shared" si="1"/>
        <v>2.2.2.3</v>
      </c>
      <c r="D37" s="2" t="str">
        <f t="shared" si="2"/>
        <v>Finalize product/service characteristics and business cases</v>
      </c>
      <c r="E37" s="4" t="str">
        <f t="shared" si="3"/>
        <v>10095</v>
      </c>
      <c r="F37" s="4">
        <f t="shared" si="4"/>
        <v>4</v>
      </c>
      <c r="I37" s="4">
        <v>1</v>
      </c>
    </row>
    <row r="38" spans="1:9" x14ac:dyDescent="0.3">
      <c r="A38" s="2" t="s">
        <v>93</v>
      </c>
      <c r="B38" s="4" t="str">
        <f t="shared" si="0"/>
        <v>Finalize technical requirements  (10096)</v>
      </c>
      <c r="C38" s="4" t="str">
        <f t="shared" si="1"/>
        <v>2.2.2.4</v>
      </c>
      <c r="D38" s="2" t="str">
        <f t="shared" si="2"/>
        <v xml:space="preserve">Finalize technical requirements </v>
      </c>
      <c r="E38" s="4" t="str">
        <f t="shared" si="3"/>
        <v>10096</v>
      </c>
      <c r="F38" s="4">
        <f t="shared" si="4"/>
        <v>4</v>
      </c>
      <c r="I38" s="4">
        <v>1</v>
      </c>
    </row>
    <row r="39" spans="1:9" ht="28" x14ac:dyDescent="0.3">
      <c r="A39" s="2" t="s">
        <v>94</v>
      </c>
      <c r="B39" s="4" t="str">
        <f t="shared" si="0"/>
        <v>Identify requirements for changes to manufacturing/delivery processes  (10097)</v>
      </c>
      <c r="C39" s="4" t="str">
        <f t="shared" si="1"/>
        <v>2.2.2.5</v>
      </c>
      <c r="D39" s="2" t="str">
        <f t="shared" si="2"/>
        <v xml:space="preserve">Identify requirements for changes to manufacturing/delivery processes </v>
      </c>
      <c r="E39" s="4" t="str">
        <f t="shared" si="3"/>
        <v>10097</v>
      </c>
      <c r="F39" s="4">
        <f t="shared" si="4"/>
        <v>4</v>
      </c>
      <c r="G39" s="4" t="s">
        <v>1571</v>
      </c>
      <c r="H39" s="4">
        <v>1</v>
      </c>
      <c r="I39" s="4" t="s">
        <v>1571</v>
      </c>
    </row>
    <row r="40" spans="1:9" x14ac:dyDescent="0.3">
      <c r="A40" s="2" t="s">
        <v>95</v>
      </c>
      <c r="B40" s="4" t="str">
        <f t="shared" si="0"/>
        <v xml:space="preserve">Prepare for production (10082) </v>
      </c>
      <c r="C40" s="4" t="str">
        <f t="shared" si="1"/>
        <v>2.2.3</v>
      </c>
      <c r="D40" s="2" t="str">
        <f t="shared" si="2"/>
        <v>Prepare for production</v>
      </c>
      <c r="E40" s="4" t="str">
        <f t="shared" si="3"/>
        <v>10082</v>
      </c>
      <c r="F40" s="4">
        <f t="shared" si="4"/>
        <v>3</v>
      </c>
      <c r="I40" s="4">
        <v>1</v>
      </c>
    </row>
    <row r="41" spans="1:9" ht="28" x14ac:dyDescent="0.3">
      <c r="A41" s="2" t="s">
        <v>96</v>
      </c>
      <c r="B41" s="4" t="str">
        <f t="shared" si="0"/>
        <v>Develop and test prototype production and/or service delivery process (10098)</v>
      </c>
      <c r="C41" s="4" t="str">
        <f t="shared" si="1"/>
        <v>2.2.3.1</v>
      </c>
      <c r="D41" s="2" t="str">
        <f t="shared" si="2"/>
        <v>Develop and test prototype production and/or service delivery process</v>
      </c>
      <c r="E41" s="4" t="str">
        <f t="shared" si="3"/>
        <v>10098</v>
      </c>
      <c r="F41" s="4">
        <f t="shared" si="4"/>
        <v>4</v>
      </c>
      <c r="H41" s="4">
        <v>1</v>
      </c>
    </row>
    <row r="42" spans="1:9" ht="28" x14ac:dyDescent="0.3">
      <c r="A42" s="2" t="s">
        <v>97</v>
      </c>
      <c r="B42" s="4" t="str">
        <f t="shared" si="0"/>
        <v>Design and obtain necessary materials and equipment (10099)</v>
      </c>
      <c r="C42" s="4" t="str">
        <f t="shared" si="1"/>
        <v>2.2.3.2</v>
      </c>
      <c r="D42" s="2" t="str">
        <f t="shared" si="2"/>
        <v>Design and obtain necessary materials and equipment</v>
      </c>
      <c r="E42" s="4" t="str">
        <f t="shared" si="3"/>
        <v>10099</v>
      </c>
      <c r="F42" s="4">
        <f t="shared" si="4"/>
        <v>4</v>
      </c>
      <c r="H42" s="4">
        <v>1</v>
      </c>
    </row>
    <row r="43" spans="1:9" ht="28" x14ac:dyDescent="0.3">
      <c r="A43" s="2" t="s">
        <v>98</v>
      </c>
      <c r="B43" s="4" t="str">
        <f t="shared" si="0"/>
        <v>Install and validate production process or methodology (10100)</v>
      </c>
      <c r="C43" s="4" t="str">
        <f t="shared" si="1"/>
        <v>2.2.3.3</v>
      </c>
      <c r="D43" s="2" t="str">
        <f t="shared" si="2"/>
        <v>Install and validate production process or methodology</v>
      </c>
      <c r="E43" s="4" t="str">
        <f t="shared" si="3"/>
        <v>10100</v>
      </c>
      <c r="F43" s="4">
        <f t="shared" si="4"/>
        <v>4</v>
      </c>
      <c r="H43" s="4">
        <v>1</v>
      </c>
    </row>
    <row r="44" spans="1:9" x14ac:dyDescent="0.3">
      <c r="A44" s="2" t="s">
        <v>99</v>
      </c>
      <c r="B44" s="4" t="str">
        <f t="shared" si="0"/>
        <v>Monitor production runs (11417)</v>
      </c>
      <c r="C44" s="4" t="str">
        <f t="shared" si="1"/>
        <v>2.2.3.4</v>
      </c>
      <c r="D44" s="2" t="str">
        <f t="shared" si="2"/>
        <v>Monitor production runs</v>
      </c>
      <c r="E44" s="4" t="str">
        <f t="shared" si="3"/>
        <v>11417</v>
      </c>
      <c r="F44" s="4">
        <f t="shared" si="4"/>
        <v>4</v>
      </c>
      <c r="I44" s="4">
        <v>1</v>
      </c>
    </row>
    <row r="45" spans="1:9" x14ac:dyDescent="0.3">
      <c r="A45" s="2" t="s">
        <v>100</v>
      </c>
      <c r="B45" s="4" t="str">
        <f t="shared" si="0"/>
        <v>Request engineering change (11418)</v>
      </c>
      <c r="C45" s="4" t="str">
        <f t="shared" si="1"/>
        <v>2.2.3.5</v>
      </c>
      <c r="D45" s="2" t="str">
        <f t="shared" si="2"/>
        <v>Request engineering change</v>
      </c>
      <c r="E45" s="4" t="str">
        <f t="shared" si="3"/>
        <v>11418</v>
      </c>
      <c r="F45" s="4">
        <f t="shared" si="4"/>
        <v>4</v>
      </c>
      <c r="I45" s="4">
        <v>1</v>
      </c>
    </row>
    <row r="46" spans="1:9" x14ac:dyDescent="0.3">
      <c r="A46" s="2" t="s">
        <v>101</v>
      </c>
      <c r="B46" s="4" t="str">
        <f t="shared" si="0"/>
        <v>Manage engineering change orders  (11419)</v>
      </c>
      <c r="C46" s="4" t="str">
        <f t="shared" si="1"/>
        <v>2.2.3.6</v>
      </c>
      <c r="D46" s="2" t="str">
        <f t="shared" si="2"/>
        <v xml:space="preserve">Manage engineering change orders </v>
      </c>
      <c r="E46" s="4" t="str">
        <f t="shared" si="3"/>
        <v>11419</v>
      </c>
      <c r="F46" s="4">
        <f t="shared" si="4"/>
        <v>4</v>
      </c>
      <c r="I46" s="4">
        <v>1</v>
      </c>
    </row>
    <row r="47" spans="1:9" x14ac:dyDescent="0.3">
      <c r="G47" s="4">
        <f>SUBTOTAL(109,Table11[30-Transform/Innovate])</f>
        <v>9</v>
      </c>
      <c r="H47" s="4">
        <f>SUBTOTAL(109,Table11[20-Change/
Improve])</f>
        <v>18</v>
      </c>
      <c r="I47" s="4">
        <f>SUBTOTAL(109,Table11[10-Run/
Operate])</f>
        <v>18</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topLeftCell="A114" workbookViewId="0">
      <selection activeCell="I117" sqref="I117"/>
    </sheetView>
  </sheetViews>
  <sheetFormatPr defaultRowHeight="40.5" customHeight="1" x14ac:dyDescent="0.3"/>
  <cols>
    <col min="1" max="1" width="43.81640625" style="2" customWidth="1"/>
    <col min="2" max="2" width="0" style="2" hidden="1" customWidth="1"/>
    <col min="3" max="3" width="7.54296875" style="5" customWidth="1"/>
    <col min="4" max="4" width="36.1796875" style="2" customWidth="1"/>
    <col min="5" max="5" width="6.81640625" style="6" customWidth="1"/>
    <col min="6" max="6" width="6.7265625" style="6" customWidth="1"/>
    <col min="7" max="16384" width="8.7265625" style="4"/>
  </cols>
  <sheetData>
    <row r="1" spans="1:9" ht="40.5" customHeight="1" x14ac:dyDescent="0.3">
      <c r="A1" s="2" t="s">
        <v>1576</v>
      </c>
      <c r="B1" s="2" t="s">
        <v>1572</v>
      </c>
      <c r="C1" s="5" t="s">
        <v>1577</v>
      </c>
      <c r="D1" s="2" t="s">
        <v>1574</v>
      </c>
      <c r="E1" s="5" t="s">
        <v>1573</v>
      </c>
      <c r="F1" s="5" t="s">
        <v>1214</v>
      </c>
      <c r="G1" s="2" t="s">
        <v>1580</v>
      </c>
      <c r="H1" s="2" t="s">
        <v>1581</v>
      </c>
      <c r="I1" s="2" t="s">
        <v>1582</v>
      </c>
    </row>
    <row r="2" spans="1:9" ht="40.5" customHeight="1" x14ac:dyDescent="0.3">
      <c r="A2" s="2" t="s">
        <v>1200</v>
      </c>
      <c r="B2" s="2" t="str">
        <f t="shared" ref="B2:B65" si="0">RIGHT(A2,LEN(A2)-FIND(" ",A2))</f>
        <v>Market and Sell Products and Services (10004)</v>
      </c>
      <c r="C2" s="5" t="str">
        <f t="shared" ref="C2:C65" si="1">LEFT(A2,FIND(" ",A2)-1)</f>
        <v>3</v>
      </c>
      <c r="D2" s="2" t="str">
        <f t="shared" ref="D2:D65" si="2">LEFT(B2,FIND("(",B2)-2)</f>
        <v>Market and Sell Products and Services</v>
      </c>
      <c r="E2" s="6" t="str">
        <f t="shared" ref="E2:E65" si="3">MID(B2,FIND("(",B2)+1,5)</f>
        <v>10004</v>
      </c>
      <c r="F2" s="6">
        <f t="shared" ref="F2:F65" si="4">INT((LEN(C2)+1)/2)</f>
        <v>1</v>
      </c>
      <c r="I2" s="4">
        <v>1</v>
      </c>
    </row>
    <row r="3" spans="1:9" ht="40.5" customHeight="1" x14ac:dyDescent="0.3">
      <c r="A3" s="2" t="s">
        <v>102</v>
      </c>
      <c r="B3" s="2" t="str">
        <f t="shared" si="0"/>
        <v>Understand markets, customers and capabilities  (10101)</v>
      </c>
      <c r="C3" s="5" t="str">
        <f t="shared" si="1"/>
        <v>3.1</v>
      </c>
      <c r="D3" s="2" t="str">
        <f t="shared" si="2"/>
        <v xml:space="preserve">Understand markets, customers and capabilities </v>
      </c>
      <c r="E3" s="6" t="str">
        <f t="shared" si="3"/>
        <v>10101</v>
      </c>
      <c r="F3" s="6">
        <f t="shared" si="4"/>
        <v>2</v>
      </c>
      <c r="I3" s="4">
        <v>1</v>
      </c>
    </row>
    <row r="4" spans="1:9" ht="40.5" customHeight="1" x14ac:dyDescent="0.3">
      <c r="A4" s="2" t="s">
        <v>103</v>
      </c>
      <c r="B4" s="2" t="str">
        <f t="shared" si="0"/>
        <v>Perform customer and market intelligence analysis  (10106)</v>
      </c>
      <c r="C4" s="5" t="str">
        <f t="shared" si="1"/>
        <v>3.1.1</v>
      </c>
      <c r="D4" s="2" t="str">
        <f t="shared" si="2"/>
        <v xml:space="preserve">Perform customer and market intelligence analysis </v>
      </c>
      <c r="E4" s="6" t="str">
        <f t="shared" si="3"/>
        <v>10106</v>
      </c>
      <c r="F4" s="6">
        <f t="shared" si="4"/>
        <v>3</v>
      </c>
      <c r="I4" s="4">
        <v>1</v>
      </c>
    </row>
    <row r="5" spans="1:9" ht="40.5" customHeight="1" x14ac:dyDescent="0.3">
      <c r="A5" s="2" t="s">
        <v>104</v>
      </c>
      <c r="B5" s="2" t="str">
        <f t="shared" si="0"/>
        <v>Conduct customer and market research (10108)</v>
      </c>
      <c r="C5" s="5" t="str">
        <f t="shared" si="1"/>
        <v>3.1.1.1</v>
      </c>
      <c r="D5" s="2" t="str">
        <f t="shared" si="2"/>
        <v>Conduct customer and market research</v>
      </c>
      <c r="E5" s="6" t="str">
        <f t="shared" si="3"/>
        <v>10108</v>
      </c>
      <c r="F5" s="6">
        <f t="shared" si="4"/>
        <v>4</v>
      </c>
      <c r="I5" s="4">
        <v>1</v>
      </c>
    </row>
    <row r="6" spans="1:9" ht="40.5" customHeight="1" x14ac:dyDescent="0.3">
      <c r="A6" s="2" t="s">
        <v>105</v>
      </c>
      <c r="B6" s="2" t="str">
        <f t="shared" si="0"/>
        <v>Identify market segments (10109)</v>
      </c>
      <c r="C6" s="5" t="str">
        <f t="shared" si="1"/>
        <v>3.1.1.2</v>
      </c>
      <c r="D6" s="2" t="str">
        <f t="shared" si="2"/>
        <v>Identify market segments</v>
      </c>
      <c r="E6" s="6" t="str">
        <f t="shared" si="3"/>
        <v>10109</v>
      </c>
      <c r="F6" s="6">
        <f t="shared" si="4"/>
        <v>4</v>
      </c>
      <c r="G6" s="4">
        <v>1</v>
      </c>
    </row>
    <row r="7" spans="1:9" ht="40.5" customHeight="1" x14ac:dyDescent="0.3">
      <c r="A7" s="2" t="s">
        <v>106</v>
      </c>
      <c r="B7" s="2" t="str">
        <f t="shared" si="0"/>
        <v>Analyze market and industry trends  (10110)</v>
      </c>
      <c r="C7" s="5" t="str">
        <f t="shared" si="1"/>
        <v>3.1.1.3</v>
      </c>
      <c r="D7" s="2" t="str">
        <f t="shared" si="2"/>
        <v xml:space="preserve">Analyze market and industry trends </v>
      </c>
      <c r="E7" s="6" t="str">
        <f t="shared" si="3"/>
        <v>10110</v>
      </c>
      <c r="F7" s="6">
        <f t="shared" si="4"/>
        <v>4</v>
      </c>
      <c r="I7" s="4">
        <v>1</v>
      </c>
    </row>
    <row r="8" spans="1:9" ht="40.5" customHeight="1" x14ac:dyDescent="0.3">
      <c r="A8" s="2" t="s">
        <v>107</v>
      </c>
      <c r="B8" s="2" t="str">
        <f t="shared" si="0"/>
        <v>Analyze competing organizations, competitive/substitute products  (10111)</v>
      </c>
      <c r="C8" s="5" t="str">
        <f t="shared" si="1"/>
        <v>3.1.1.4</v>
      </c>
      <c r="D8" s="2" t="str">
        <f t="shared" si="2"/>
        <v xml:space="preserve">Analyze competing organizations, competitive/substitute products </v>
      </c>
      <c r="E8" s="6" t="str">
        <f t="shared" si="3"/>
        <v>10111</v>
      </c>
      <c r="F8" s="6">
        <f t="shared" si="4"/>
        <v>4</v>
      </c>
      <c r="I8" s="4">
        <v>1</v>
      </c>
    </row>
    <row r="9" spans="1:9" ht="40.5" customHeight="1" x14ac:dyDescent="0.3">
      <c r="A9" s="2" t="s">
        <v>108</v>
      </c>
      <c r="B9" s="2" t="str">
        <f t="shared" si="0"/>
        <v>Evaluate existing products/brands  (10112)</v>
      </c>
      <c r="C9" s="5" t="str">
        <f t="shared" si="1"/>
        <v>3.1.1.5</v>
      </c>
      <c r="D9" s="2" t="str">
        <f t="shared" si="2"/>
        <v xml:space="preserve">Evaluate existing products/brands </v>
      </c>
      <c r="E9" s="6" t="str">
        <f t="shared" si="3"/>
        <v>10112</v>
      </c>
      <c r="F9" s="6">
        <f t="shared" si="4"/>
        <v>4</v>
      </c>
      <c r="I9" s="4">
        <v>1</v>
      </c>
    </row>
    <row r="10" spans="1:9" ht="40.5" customHeight="1" x14ac:dyDescent="0.3">
      <c r="A10" s="2" t="s">
        <v>109</v>
      </c>
      <c r="B10" s="2" t="str">
        <f t="shared" si="0"/>
        <v>Assess internal and external business environment (10113)</v>
      </c>
      <c r="C10" s="5" t="str">
        <f t="shared" si="1"/>
        <v>3.1.1.6</v>
      </c>
      <c r="D10" s="2" t="str">
        <f t="shared" si="2"/>
        <v>Assess internal and external business environment</v>
      </c>
      <c r="E10" s="6" t="str">
        <f t="shared" si="3"/>
        <v>10113</v>
      </c>
      <c r="F10" s="6">
        <f t="shared" si="4"/>
        <v>4</v>
      </c>
      <c r="H10" s="4">
        <v>1</v>
      </c>
    </row>
    <row r="11" spans="1:9" ht="40.5" customHeight="1" x14ac:dyDescent="0.3">
      <c r="A11" s="2" t="s">
        <v>110</v>
      </c>
      <c r="B11" s="2" t="str">
        <f t="shared" si="0"/>
        <v>Evaluate and prioritize market opportunities (10107)</v>
      </c>
      <c r="C11" s="5" t="str">
        <f t="shared" si="1"/>
        <v>3.1.2</v>
      </c>
      <c r="D11" s="2" t="str">
        <f t="shared" si="2"/>
        <v>Evaluate and prioritize market opportunities</v>
      </c>
      <c r="E11" s="6" t="str">
        <f t="shared" si="3"/>
        <v>10107</v>
      </c>
      <c r="F11" s="6">
        <f t="shared" si="4"/>
        <v>3</v>
      </c>
      <c r="I11" s="4">
        <v>1</v>
      </c>
    </row>
    <row r="12" spans="1:9" ht="40.5" customHeight="1" x14ac:dyDescent="0.3">
      <c r="A12" s="2" t="s">
        <v>111</v>
      </c>
      <c r="B12" s="2" t="str">
        <f t="shared" si="0"/>
        <v>Quantify market opportunities (10116)</v>
      </c>
      <c r="C12" s="5" t="str">
        <f t="shared" si="1"/>
        <v>3.1.2.1</v>
      </c>
      <c r="D12" s="2" t="str">
        <f t="shared" si="2"/>
        <v>Quantify market opportunities</v>
      </c>
      <c r="E12" s="6" t="str">
        <f t="shared" si="3"/>
        <v>10116</v>
      </c>
      <c r="F12" s="6">
        <f t="shared" si="4"/>
        <v>4</v>
      </c>
      <c r="I12" s="4">
        <v>1</v>
      </c>
    </row>
    <row r="13" spans="1:9" ht="40.5" customHeight="1" x14ac:dyDescent="0.3">
      <c r="A13" s="2" t="s">
        <v>112</v>
      </c>
      <c r="B13" s="2" t="str">
        <f t="shared" si="0"/>
        <v>Determine target segments (10117)</v>
      </c>
      <c r="C13" s="5" t="str">
        <f t="shared" si="1"/>
        <v>3.1.2.2</v>
      </c>
      <c r="D13" s="2" t="str">
        <f t="shared" si="2"/>
        <v>Determine target segments</v>
      </c>
      <c r="E13" s="6" t="str">
        <f t="shared" si="3"/>
        <v>10117</v>
      </c>
      <c r="F13" s="6">
        <f t="shared" si="4"/>
        <v>4</v>
      </c>
      <c r="I13" s="4">
        <v>1</v>
      </c>
    </row>
    <row r="14" spans="1:9" ht="40.5" customHeight="1" x14ac:dyDescent="0.3">
      <c r="A14" s="2" t="s">
        <v>113</v>
      </c>
      <c r="B14" s="2" t="str">
        <f t="shared" si="0"/>
        <v>Prioritize opportunities consistent with capabilities and overall business strategy (10118)</v>
      </c>
      <c r="C14" s="5" t="str">
        <f t="shared" si="1"/>
        <v>3.1.2.3</v>
      </c>
      <c r="D14" s="2" t="str">
        <f t="shared" si="2"/>
        <v>Prioritize opportunities consistent with capabilities and overall business strategy</v>
      </c>
      <c r="E14" s="6" t="str">
        <f t="shared" si="3"/>
        <v>10118</v>
      </c>
      <c r="F14" s="6">
        <f t="shared" si="4"/>
        <v>4</v>
      </c>
      <c r="G14" s="4">
        <v>1</v>
      </c>
    </row>
    <row r="15" spans="1:9" ht="40.5" customHeight="1" x14ac:dyDescent="0.3">
      <c r="A15" s="2" t="s">
        <v>114</v>
      </c>
      <c r="B15" s="2" t="str">
        <f t="shared" si="0"/>
        <v>Validate opportunities (10119)</v>
      </c>
      <c r="C15" s="5" t="str">
        <f t="shared" si="1"/>
        <v>3.1.2.4</v>
      </c>
      <c r="D15" s="2" t="str">
        <f t="shared" si="2"/>
        <v>Validate opportunities</v>
      </c>
      <c r="E15" s="6" t="str">
        <f t="shared" si="3"/>
        <v>10119</v>
      </c>
      <c r="F15" s="6">
        <f t="shared" si="4"/>
        <v>4</v>
      </c>
      <c r="H15" s="4">
        <v>1</v>
      </c>
    </row>
    <row r="16" spans="1:9" ht="40.5" customHeight="1" x14ac:dyDescent="0.3">
      <c r="A16" s="2" t="s">
        <v>115</v>
      </c>
      <c r="B16" s="2" t="str">
        <f t="shared" si="0"/>
        <v>Develop marketing strategy (10102)</v>
      </c>
      <c r="C16" s="5" t="str">
        <f t="shared" si="1"/>
        <v>3.2</v>
      </c>
      <c r="D16" s="2" t="str">
        <f t="shared" si="2"/>
        <v>Develop marketing strategy</v>
      </c>
      <c r="E16" s="6" t="str">
        <f t="shared" si="3"/>
        <v>10102</v>
      </c>
      <c r="F16" s="6">
        <f t="shared" si="4"/>
        <v>2</v>
      </c>
      <c r="I16" s="4">
        <v>1</v>
      </c>
    </row>
    <row r="17" spans="1:9" ht="40.5" customHeight="1" x14ac:dyDescent="0.3">
      <c r="A17" s="2" t="s">
        <v>116</v>
      </c>
      <c r="B17" s="2" t="str">
        <f t="shared" si="0"/>
        <v>Define offering and customer value proposition  (11168)</v>
      </c>
      <c r="C17" s="5" t="str">
        <f t="shared" si="1"/>
        <v>3.2.1</v>
      </c>
      <c r="D17" s="2" t="str">
        <f t="shared" si="2"/>
        <v xml:space="preserve">Define offering and customer value proposition </v>
      </c>
      <c r="E17" s="6" t="str">
        <f t="shared" si="3"/>
        <v>11168</v>
      </c>
      <c r="F17" s="6">
        <f t="shared" si="4"/>
        <v>3</v>
      </c>
      <c r="I17" s="4">
        <v>1</v>
      </c>
    </row>
    <row r="18" spans="1:9" ht="40.5" customHeight="1" x14ac:dyDescent="0.3">
      <c r="A18" s="2" t="s">
        <v>117</v>
      </c>
      <c r="B18" s="2" t="str">
        <f t="shared" si="0"/>
        <v>Define offering and positioning  (11169)</v>
      </c>
      <c r="C18" s="5" t="str">
        <f t="shared" si="1"/>
        <v>3.2.1.1</v>
      </c>
      <c r="D18" s="2" t="str">
        <f t="shared" si="2"/>
        <v xml:space="preserve">Define offering and positioning </v>
      </c>
      <c r="E18" s="6" t="str">
        <f t="shared" si="3"/>
        <v>11169</v>
      </c>
      <c r="F18" s="6">
        <f t="shared" si="4"/>
        <v>4</v>
      </c>
      <c r="I18" s="4">
        <v>1</v>
      </c>
    </row>
    <row r="19" spans="1:9" ht="40.5" customHeight="1" x14ac:dyDescent="0.3">
      <c r="A19" s="2" t="s">
        <v>118</v>
      </c>
      <c r="B19" s="2" t="str">
        <f t="shared" si="0"/>
        <v>Develop value proposition including brand positioning for target segments  (11170)</v>
      </c>
      <c r="C19" s="5" t="str">
        <f t="shared" si="1"/>
        <v>3.2.1.2</v>
      </c>
      <c r="D19" s="2" t="str">
        <f t="shared" si="2"/>
        <v xml:space="preserve">Develop value proposition including brand positioning for target segments </v>
      </c>
      <c r="E19" s="6" t="str">
        <f t="shared" si="3"/>
        <v>11170</v>
      </c>
      <c r="F19" s="6">
        <f t="shared" si="4"/>
        <v>4</v>
      </c>
      <c r="H19" s="4">
        <v>1</v>
      </c>
    </row>
    <row r="20" spans="1:9" ht="40.5" customHeight="1" x14ac:dyDescent="0.3">
      <c r="A20" s="2" t="s">
        <v>119</v>
      </c>
      <c r="B20" s="2" t="str">
        <f t="shared" si="0"/>
        <v>Validate value proposition with target segments (11171)</v>
      </c>
      <c r="C20" s="5" t="str">
        <f t="shared" si="1"/>
        <v>3.2.1.3</v>
      </c>
      <c r="D20" s="2" t="str">
        <f t="shared" si="2"/>
        <v>Validate value proposition with target segments</v>
      </c>
      <c r="E20" s="6" t="str">
        <f t="shared" si="3"/>
        <v>11171</v>
      </c>
      <c r="F20" s="6">
        <f t="shared" si="4"/>
        <v>4</v>
      </c>
      <c r="H20" s="4">
        <v>1</v>
      </c>
    </row>
    <row r="21" spans="1:9" ht="40.5" customHeight="1" x14ac:dyDescent="0.3">
      <c r="A21" s="2" t="s">
        <v>120</v>
      </c>
      <c r="B21" s="2" t="str">
        <f t="shared" si="0"/>
        <v>Develop new branding (11172)</v>
      </c>
      <c r="C21" s="5" t="str">
        <f t="shared" si="1"/>
        <v>3.2.1.4</v>
      </c>
      <c r="D21" s="2" t="str">
        <f t="shared" si="2"/>
        <v>Develop new branding</v>
      </c>
      <c r="E21" s="6" t="str">
        <f t="shared" si="3"/>
        <v>11172</v>
      </c>
      <c r="F21" s="6">
        <f t="shared" si="4"/>
        <v>4</v>
      </c>
      <c r="G21" s="4">
        <v>1</v>
      </c>
    </row>
    <row r="22" spans="1:9" ht="40.5" customHeight="1" x14ac:dyDescent="0.3">
      <c r="A22" s="2" t="s">
        <v>121</v>
      </c>
      <c r="B22" s="2" t="str">
        <f t="shared" si="0"/>
        <v>Define pricing strategy to align to value proposition  (10123)</v>
      </c>
      <c r="C22" s="5" t="str">
        <f t="shared" si="1"/>
        <v>3.2.2</v>
      </c>
      <c r="D22" s="2" t="str">
        <f t="shared" si="2"/>
        <v xml:space="preserve">Define pricing strategy to align to value proposition </v>
      </c>
      <c r="E22" s="6" t="str">
        <f t="shared" si="3"/>
        <v>10123</v>
      </c>
      <c r="F22" s="6">
        <f t="shared" si="4"/>
        <v>3</v>
      </c>
      <c r="G22" s="4">
        <v>1</v>
      </c>
    </row>
    <row r="23" spans="1:9" ht="40.5" customHeight="1" x14ac:dyDescent="0.3">
      <c r="A23" s="2" t="s">
        <v>122</v>
      </c>
      <c r="B23" s="2" t="str">
        <f t="shared" si="0"/>
        <v>Establish guidelines for applying pricing of products/services (10124)</v>
      </c>
      <c r="C23" s="5" t="str">
        <f t="shared" si="1"/>
        <v>3.2.2.1</v>
      </c>
      <c r="D23" s="2" t="str">
        <f t="shared" si="2"/>
        <v>Establish guidelines for applying pricing of products/services</v>
      </c>
      <c r="E23" s="6" t="str">
        <f t="shared" si="3"/>
        <v>10124</v>
      </c>
      <c r="F23" s="6">
        <f t="shared" si="4"/>
        <v>4</v>
      </c>
      <c r="H23" s="4">
        <v>1</v>
      </c>
    </row>
    <row r="24" spans="1:9" ht="40.5" customHeight="1" x14ac:dyDescent="0.3">
      <c r="A24" s="2" t="s">
        <v>123</v>
      </c>
      <c r="B24" s="2" t="str">
        <f t="shared" si="0"/>
        <v>Approve pricing strategies/policies  (10125)</v>
      </c>
      <c r="C24" s="5" t="str">
        <f t="shared" si="1"/>
        <v>3.2.2.2</v>
      </c>
      <c r="D24" s="2" t="str">
        <f t="shared" si="2"/>
        <v xml:space="preserve">Approve pricing strategies/policies </v>
      </c>
      <c r="E24" s="6" t="str">
        <f t="shared" si="3"/>
        <v>10125</v>
      </c>
      <c r="F24" s="6">
        <f t="shared" si="4"/>
        <v>4</v>
      </c>
      <c r="G24" s="4">
        <v>0</v>
      </c>
      <c r="H24" s="4">
        <v>1</v>
      </c>
    </row>
    <row r="25" spans="1:9" ht="40.5" customHeight="1" x14ac:dyDescent="0.3">
      <c r="A25" s="2" t="s">
        <v>124</v>
      </c>
      <c r="B25" s="2" t="str">
        <f t="shared" si="0"/>
        <v>Define and manage channel strategy (10122)</v>
      </c>
      <c r="C25" s="5" t="str">
        <f t="shared" si="1"/>
        <v>3.2.3</v>
      </c>
      <c r="D25" s="2" t="str">
        <f t="shared" si="2"/>
        <v>Define and manage channel strategy</v>
      </c>
      <c r="E25" s="6" t="str">
        <f t="shared" si="3"/>
        <v>10122</v>
      </c>
      <c r="F25" s="6">
        <f t="shared" si="4"/>
        <v>3</v>
      </c>
      <c r="H25" s="4" t="s">
        <v>1571</v>
      </c>
      <c r="I25" s="4">
        <v>1</v>
      </c>
    </row>
    <row r="26" spans="1:9" ht="40.5" customHeight="1" x14ac:dyDescent="0.3">
      <c r="A26" s="2" t="s">
        <v>125</v>
      </c>
      <c r="B26" s="2" t="str">
        <f t="shared" si="0"/>
        <v>Evaluate channel attributes and partners (10126)</v>
      </c>
      <c r="C26" s="5" t="str">
        <f t="shared" si="1"/>
        <v>3.2.3.1</v>
      </c>
      <c r="D26" s="2" t="str">
        <f t="shared" si="2"/>
        <v>Evaluate channel attributes and partners</v>
      </c>
      <c r="E26" s="6" t="str">
        <f t="shared" si="3"/>
        <v>10126</v>
      </c>
      <c r="F26" s="6">
        <f t="shared" si="4"/>
        <v>4</v>
      </c>
      <c r="G26" s="4">
        <v>1</v>
      </c>
    </row>
    <row r="27" spans="1:9" ht="40.5" customHeight="1" x14ac:dyDescent="0.3">
      <c r="A27" s="2" t="s">
        <v>126</v>
      </c>
      <c r="B27" s="2" t="str">
        <f t="shared" si="0"/>
        <v>Determine channel fit with target segments (10127)</v>
      </c>
      <c r="C27" s="5" t="str">
        <f t="shared" si="1"/>
        <v>3.2.3.2</v>
      </c>
      <c r="D27" s="2" t="str">
        <f t="shared" si="2"/>
        <v>Determine channel fit with target segments</v>
      </c>
      <c r="E27" s="6" t="str">
        <f t="shared" si="3"/>
        <v>10127</v>
      </c>
      <c r="F27" s="6">
        <f t="shared" si="4"/>
        <v>4</v>
      </c>
      <c r="I27" s="4">
        <v>1</v>
      </c>
    </row>
    <row r="28" spans="1:9" ht="40.5" customHeight="1" x14ac:dyDescent="0.3">
      <c r="A28" s="2" t="s">
        <v>127</v>
      </c>
      <c r="B28" s="2" t="str">
        <f t="shared" si="0"/>
        <v>Select channels for target segments  (10128)</v>
      </c>
      <c r="C28" s="5" t="str">
        <f t="shared" si="1"/>
        <v>3.2.3.3</v>
      </c>
      <c r="D28" s="2" t="str">
        <f t="shared" si="2"/>
        <v xml:space="preserve">Select channels for target segments </v>
      </c>
      <c r="E28" s="6" t="str">
        <f t="shared" si="3"/>
        <v>10128</v>
      </c>
      <c r="F28" s="6">
        <f t="shared" si="4"/>
        <v>4</v>
      </c>
      <c r="H28" s="4">
        <v>1</v>
      </c>
    </row>
    <row r="29" spans="1:9" ht="40.5" customHeight="1" x14ac:dyDescent="0.3">
      <c r="A29" s="2" t="s">
        <v>128</v>
      </c>
      <c r="B29" s="2" t="str">
        <f t="shared" si="0"/>
        <v>Develop sales strategy (10103)</v>
      </c>
      <c r="C29" s="5" t="str">
        <f t="shared" si="1"/>
        <v>3.3</v>
      </c>
      <c r="D29" s="2" t="str">
        <f t="shared" si="2"/>
        <v>Develop sales strategy</v>
      </c>
      <c r="E29" s="6" t="str">
        <f t="shared" si="3"/>
        <v>10103</v>
      </c>
      <c r="F29" s="6">
        <f t="shared" si="4"/>
        <v>2</v>
      </c>
      <c r="I29" s="4">
        <v>1</v>
      </c>
    </row>
    <row r="30" spans="1:9" ht="40.5" customHeight="1" x14ac:dyDescent="0.3">
      <c r="A30" s="2" t="s">
        <v>129</v>
      </c>
      <c r="B30" s="2" t="str">
        <f t="shared" si="0"/>
        <v>Develop sales forecast (10129)</v>
      </c>
      <c r="C30" s="5" t="str">
        <f t="shared" si="1"/>
        <v>3.3.1</v>
      </c>
      <c r="D30" s="2" t="str">
        <f t="shared" si="2"/>
        <v>Develop sales forecast</v>
      </c>
      <c r="E30" s="6" t="str">
        <f t="shared" si="3"/>
        <v>10129</v>
      </c>
      <c r="F30" s="6">
        <f t="shared" si="4"/>
        <v>3</v>
      </c>
      <c r="I30" s="4">
        <v>1</v>
      </c>
    </row>
    <row r="31" spans="1:9" ht="40.5" customHeight="1" x14ac:dyDescent="0.3">
      <c r="A31" s="2" t="s">
        <v>130</v>
      </c>
      <c r="B31" s="2" t="str">
        <f t="shared" si="0"/>
        <v>Gather current and historic order information (10134)</v>
      </c>
      <c r="C31" s="5" t="str">
        <f t="shared" si="1"/>
        <v>3.3.1.1</v>
      </c>
      <c r="D31" s="2" t="str">
        <f t="shared" si="2"/>
        <v>Gather current and historic order information</v>
      </c>
      <c r="E31" s="6" t="str">
        <f t="shared" si="3"/>
        <v>10134</v>
      </c>
      <c r="F31" s="6">
        <f t="shared" si="4"/>
        <v>4</v>
      </c>
      <c r="G31" s="4">
        <v>1</v>
      </c>
    </row>
    <row r="32" spans="1:9" ht="40.5" customHeight="1" x14ac:dyDescent="0.3">
      <c r="A32" s="2" t="s">
        <v>131</v>
      </c>
      <c r="B32" s="2" t="str">
        <f t="shared" si="0"/>
        <v>Analyze sales trends and patterns (10135)</v>
      </c>
      <c r="C32" s="5" t="str">
        <f t="shared" si="1"/>
        <v>3.3.1.2</v>
      </c>
      <c r="D32" s="2" t="str">
        <f t="shared" si="2"/>
        <v>Analyze sales trends and patterns</v>
      </c>
      <c r="E32" s="6" t="str">
        <f t="shared" si="3"/>
        <v>10135</v>
      </c>
      <c r="F32" s="6">
        <f t="shared" si="4"/>
        <v>4</v>
      </c>
      <c r="H32" s="4">
        <v>1</v>
      </c>
    </row>
    <row r="33" spans="1:9" ht="40.5" customHeight="1" x14ac:dyDescent="0.3">
      <c r="A33" s="2" t="s">
        <v>132</v>
      </c>
      <c r="B33" s="2" t="str">
        <f t="shared" si="0"/>
        <v>Generate sales forecast (10136)</v>
      </c>
      <c r="C33" s="5" t="str">
        <f t="shared" si="1"/>
        <v>3.3.1.3</v>
      </c>
      <c r="D33" s="2" t="str">
        <f t="shared" si="2"/>
        <v>Generate sales forecast</v>
      </c>
      <c r="E33" s="6" t="str">
        <f t="shared" si="3"/>
        <v>10136</v>
      </c>
      <c r="F33" s="6">
        <f t="shared" si="4"/>
        <v>4</v>
      </c>
      <c r="I33" s="4">
        <v>1</v>
      </c>
    </row>
    <row r="34" spans="1:9" ht="40.5" customHeight="1" x14ac:dyDescent="0.3">
      <c r="A34" s="2" t="s">
        <v>133</v>
      </c>
      <c r="B34" s="2" t="str">
        <f t="shared" si="0"/>
        <v>Analyze historical and planned promotions and events (10137)</v>
      </c>
      <c r="C34" s="5" t="str">
        <f t="shared" si="1"/>
        <v>3.3.1.4</v>
      </c>
      <c r="D34" s="2" t="str">
        <f t="shared" si="2"/>
        <v>Analyze historical and planned promotions and events</v>
      </c>
      <c r="E34" s="6" t="str">
        <f t="shared" si="3"/>
        <v>10137</v>
      </c>
      <c r="F34" s="6">
        <f t="shared" si="4"/>
        <v>4</v>
      </c>
      <c r="H34" s="4">
        <v>1</v>
      </c>
    </row>
    <row r="35" spans="1:9" ht="40.5" customHeight="1" x14ac:dyDescent="0.3">
      <c r="A35" s="2" t="s">
        <v>134</v>
      </c>
      <c r="B35" s="2" t="str">
        <f t="shared" si="0"/>
        <v>Develop sales partner/alliance relationships  (10130)</v>
      </c>
      <c r="C35" s="5" t="str">
        <f t="shared" si="1"/>
        <v>3.3.2</v>
      </c>
      <c r="D35" s="2" t="str">
        <f t="shared" si="2"/>
        <v xml:space="preserve">Develop sales partner/alliance relationships </v>
      </c>
      <c r="E35" s="6" t="str">
        <f t="shared" si="3"/>
        <v>10130</v>
      </c>
      <c r="F35" s="6">
        <f t="shared" si="4"/>
        <v>3</v>
      </c>
      <c r="G35" s="4">
        <v>1</v>
      </c>
    </row>
    <row r="36" spans="1:9" ht="40.5" customHeight="1" x14ac:dyDescent="0.3">
      <c r="A36" s="2" t="s">
        <v>135</v>
      </c>
      <c r="B36" s="2" t="str">
        <f t="shared" si="0"/>
        <v>Identify alliance opportunities (10138)</v>
      </c>
      <c r="C36" s="5" t="str">
        <f t="shared" si="1"/>
        <v>3.3.2.1</v>
      </c>
      <c r="D36" s="2" t="str">
        <f t="shared" si="2"/>
        <v>Identify alliance opportunities</v>
      </c>
      <c r="E36" s="6" t="str">
        <f t="shared" si="3"/>
        <v>10138</v>
      </c>
      <c r="F36" s="6">
        <f t="shared" si="4"/>
        <v>4</v>
      </c>
      <c r="G36" s="4">
        <v>1</v>
      </c>
    </row>
    <row r="37" spans="1:9" ht="40.5" customHeight="1" x14ac:dyDescent="0.3">
      <c r="A37" s="2" t="s">
        <v>136</v>
      </c>
      <c r="B37" s="2" t="str">
        <f t="shared" si="0"/>
        <v>Design alliance programs and methods for selecting and managing relationships (10139)</v>
      </c>
      <c r="C37" s="5" t="str">
        <f t="shared" si="1"/>
        <v>3.3.2.2</v>
      </c>
      <c r="D37" s="2" t="str">
        <f t="shared" si="2"/>
        <v>Design alliance programs and methods for selecting and managing relationships</v>
      </c>
      <c r="E37" s="6" t="str">
        <f t="shared" si="3"/>
        <v>10139</v>
      </c>
      <c r="F37" s="6">
        <f t="shared" si="4"/>
        <v>4</v>
      </c>
      <c r="G37" s="4">
        <v>1</v>
      </c>
    </row>
    <row r="38" spans="1:9" ht="40.5" customHeight="1" x14ac:dyDescent="0.3">
      <c r="A38" s="2" t="s">
        <v>137</v>
      </c>
      <c r="B38" s="2" t="str">
        <f t="shared" si="0"/>
        <v>Select alliances (10140)</v>
      </c>
      <c r="C38" s="5" t="str">
        <f t="shared" si="1"/>
        <v>3.3.2.3</v>
      </c>
      <c r="D38" s="2" t="str">
        <f t="shared" si="2"/>
        <v>Select alliances</v>
      </c>
      <c r="E38" s="6" t="str">
        <f t="shared" si="3"/>
        <v>10140</v>
      </c>
      <c r="F38" s="6">
        <f t="shared" si="4"/>
        <v>4</v>
      </c>
      <c r="G38" s="4">
        <v>1</v>
      </c>
    </row>
    <row r="39" spans="1:9" ht="40.5" customHeight="1" x14ac:dyDescent="0.3">
      <c r="A39" s="2" t="s">
        <v>138</v>
      </c>
      <c r="B39" s="2" t="str">
        <f t="shared" si="0"/>
        <v>Develop partner and alliance management strategies (10141)</v>
      </c>
      <c r="C39" s="5" t="str">
        <f t="shared" si="1"/>
        <v>3.3.2.4</v>
      </c>
      <c r="D39" s="2" t="str">
        <f t="shared" si="2"/>
        <v>Develop partner and alliance management strategies</v>
      </c>
      <c r="E39" s="6" t="str">
        <f t="shared" si="3"/>
        <v>10141</v>
      </c>
      <c r="F39" s="6">
        <f t="shared" si="4"/>
        <v>4</v>
      </c>
      <c r="I39" s="4">
        <v>1</v>
      </c>
    </row>
    <row r="40" spans="1:9" ht="40.5" customHeight="1" x14ac:dyDescent="0.3">
      <c r="A40" s="2" t="s">
        <v>139</v>
      </c>
      <c r="B40" s="2" t="str">
        <f t="shared" si="0"/>
        <v>Establish partner and alliance management goals (10142)</v>
      </c>
      <c r="C40" s="5" t="str">
        <f t="shared" si="1"/>
        <v>3.3.2.5</v>
      </c>
      <c r="D40" s="2" t="str">
        <f t="shared" si="2"/>
        <v>Establish partner and alliance management goals</v>
      </c>
      <c r="E40" s="6" t="str">
        <f t="shared" si="3"/>
        <v>10142</v>
      </c>
      <c r="F40" s="6">
        <f t="shared" si="4"/>
        <v>4</v>
      </c>
      <c r="H40" s="4">
        <v>1</v>
      </c>
    </row>
    <row r="41" spans="1:9" ht="40.5" customHeight="1" x14ac:dyDescent="0.3">
      <c r="A41" s="2" t="s">
        <v>140</v>
      </c>
      <c r="B41" s="2" t="str">
        <f t="shared" si="0"/>
        <v>Establish overall sales budgets (10131)</v>
      </c>
      <c r="C41" s="5" t="str">
        <f t="shared" si="1"/>
        <v>3.3.3</v>
      </c>
      <c r="D41" s="2" t="str">
        <f t="shared" si="2"/>
        <v>Establish overall sales budgets</v>
      </c>
      <c r="E41" s="6" t="str">
        <f t="shared" si="3"/>
        <v>10131</v>
      </c>
      <c r="F41" s="6">
        <f t="shared" si="4"/>
        <v>3</v>
      </c>
      <c r="I41" s="4">
        <v>1</v>
      </c>
    </row>
    <row r="42" spans="1:9" ht="40.5" customHeight="1" x14ac:dyDescent="0.3">
      <c r="A42" s="2" t="s">
        <v>141</v>
      </c>
      <c r="B42" s="2" t="str">
        <f t="shared" si="0"/>
        <v>Calculate product revenue (10143)</v>
      </c>
      <c r="C42" s="5" t="str">
        <f t="shared" si="1"/>
        <v>3.3.3.1</v>
      </c>
      <c r="D42" s="2" t="str">
        <f t="shared" si="2"/>
        <v>Calculate product revenue</v>
      </c>
      <c r="E42" s="6" t="str">
        <f t="shared" si="3"/>
        <v>10143</v>
      </c>
      <c r="F42" s="6">
        <f t="shared" si="4"/>
        <v>4</v>
      </c>
      <c r="G42" s="4" t="s">
        <v>1571</v>
      </c>
      <c r="H42" s="4">
        <v>1</v>
      </c>
    </row>
    <row r="43" spans="1:9" ht="40.5" customHeight="1" x14ac:dyDescent="0.3">
      <c r="A43" s="2" t="s">
        <v>142</v>
      </c>
      <c r="B43" s="2" t="str">
        <f t="shared" si="0"/>
        <v>Determine variable costs (10144)</v>
      </c>
      <c r="C43" s="5" t="str">
        <f t="shared" si="1"/>
        <v>3.3.3.2</v>
      </c>
      <c r="D43" s="2" t="str">
        <f t="shared" si="2"/>
        <v>Determine variable costs</v>
      </c>
      <c r="E43" s="6" t="str">
        <f t="shared" si="3"/>
        <v>10144</v>
      </c>
      <c r="F43" s="6">
        <f t="shared" si="4"/>
        <v>4</v>
      </c>
      <c r="G43" s="4">
        <v>1</v>
      </c>
    </row>
    <row r="44" spans="1:9" ht="40.5" customHeight="1" x14ac:dyDescent="0.3">
      <c r="A44" s="2" t="s">
        <v>143</v>
      </c>
      <c r="B44" s="2" t="str">
        <f t="shared" si="0"/>
        <v>Determine overhead and fixed costs  (10145)</v>
      </c>
      <c r="C44" s="5" t="str">
        <f t="shared" si="1"/>
        <v>3.3.3.3</v>
      </c>
      <c r="D44" s="2" t="str">
        <f t="shared" si="2"/>
        <v xml:space="preserve">Determine overhead and fixed costs </v>
      </c>
      <c r="E44" s="6" t="str">
        <f t="shared" si="3"/>
        <v>10145</v>
      </c>
      <c r="F44" s="6">
        <f t="shared" si="4"/>
        <v>4</v>
      </c>
      <c r="G44" s="4">
        <v>1</v>
      </c>
    </row>
    <row r="45" spans="1:9" ht="40.5" customHeight="1" x14ac:dyDescent="0.3">
      <c r="A45" s="2" t="s">
        <v>144</v>
      </c>
      <c r="B45" s="2" t="str">
        <f t="shared" si="0"/>
        <v>Calculate net profit (10146)</v>
      </c>
      <c r="C45" s="5" t="str">
        <f t="shared" si="1"/>
        <v>3.3.3.4</v>
      </c>
      <c r="D45" s="2" t="str">
        <f t="shared" si="2"/>
        <v>Calculate net profit</v>
      </c>
      <c r="E45" s="6" t="str">
        <f t="shared" si="3"/>
        <v>10146</v>
      </c>
      <c r="F45" s="6">
        <f t="shared" si="4"/>
        <v>4</v>
      </c>
      <c r="G45" s="4">
        <v>1</v>
      </c>
    </row>
    <row r="46" spans="1:9" ht="40.5" customHeight="1" x14ac:dyDescent="0.3">
      <c r="A46" s="2" t="s">
        <v>145</v>
      </c>
      <c r="B46" s="2" t="str">
        <f t="shared" si="0"/>
        <v>Create budget (10147)</v>
      </c>
      <c r="C46" s="5" t="str">
        <f t="shared" si="1"/>
        <v>3.3.3.5</v>
      </c>
      <c r="D46" s="2" t="str">
        <f t="shared" si="2"/>
        <v>Create budget</v>
      </c>
      <c r="E46" s="6" t="str">
        <f t="shared" si="3"/>
        <v>10147</v>
      </c>
      <c r="F46" s="6">
        <f t="shared" si="4"/>
        <v>4</v>
      </c>
      <c r="G46" s="4" t="s">
        <v>1571</v>
      </c>
      <c r="H46" s="4">
        <v>1</v>
      </c>
    </row>
    <row r="47" spans="1:9" ht="40.5" customHeight="1" x14ac:dyDescent="0.3">
      <c r="A47" s="2" t="s">
        <v>146</v>
      </c>
      <c r="B47" s="2" t="str">
        <f t="shared" si="0"/>
        <v>Establish sales goals and measures (10132)</v>
      </c>
      <c r="C47" s="5" t="str">
        <f t="shared" si="1"/>
        <v>3.3.4</v>
      </c>
      <c r="D47" s="2" t="str">
        <f t="shared" si="2"/>
        <v>Establish sales goals and measures</v>
      </c>
      <c r="E47" s="6" t="str">
        <f t="shared" si="3"/>
        <v>10132</v>
      </c>
      <c r="F47" s="6">
        <f t="shared" si="4"/>
        <v>3</v>
      </c>
      <c r="G47" s="4">
        <v>1</v>
      </c>
    </row>
    <row r="48" spans="1:9" ht="40.5" customHeight="1" x14ac:dyDescent="0.3">
      <c r="A48" s="2" t="s">
        <v>147</v>
      </c>
      <c r="B48" s="2" t="str">
        <f t="shared" si="0"/>
        <v>Establish customer management measures  (10133)</v>
      </c>
      <c r="C48" s="5" t="str">
        <f t="shared" si="1"/>
        <v>3.3.5</v>
      </c>
      <c r="D48" s="2" t="str">
        <f t="shared" si="2"/>
        <v xml:space="preserve">Establish customer management measures </v>
      </c>
      <c r="E48" s="6" t="str">
        <f t="shared" si="3"/>
        <v>10133</v>
      </c>
      <c r="F48" s="6">
        <f t="shared" si="4"/>
        <v>3</v>
      </c>
      <c r="G48" s="4">
        <v>1</v>
      </c>
    </row>
    <row r="49" spans="1:9" ht="40.5" customHeight="1" x14ac:dyDescent="0.3">
      <c r="A49" s="2" t="s">
        <v>148</v>
      </c>
      <c r="B49" s="2" t="str">
        <f t="shared" si="0"/>
        <v>Develop and manage marketing plans (10104)</v>
      </c>
      <c r="C49" s="5" t="str">
        <f t="shared" si="1"/>
        <v>3.4</v>
      </c>
      <c r="D49" s="2" t="str">
        <f t="shared" si="2"/>
        <v>Develop and manage marketing plans</v>
      </c>
      <c r="E49" s="6" t="str">
        <f t="shared" si="3"/>
        <v>10104</v>
      </c>
      <c r="F49" s="6">
        <f t="shared" si="4"/>
        <v>2</v>
      </c>
      <c r="H49" s="4">
        <v>1</v>
      </c>
    </row>
    <row r="50" spans="1:9" ht="40.5" customHeight="1" x14ac:dyDescent="0.3">
      <c r="A50" s="2" t="s">
        <v>149</v>
      </c>
      <c r="B50" s="2" t="str">
        <f t="shared" si="0"/>
        <v>Establish goals, objectives, and metrics for products by channels/segments (10148)</v>
      </c>
      <c r="C50" s="5" t="str">
        <f t="shared" si="1"/>
        <v>3.4.1</v>
      </c>
      <c r="D50" s="2" t="str">
        <f t="shared" si="2"/>
        <v>Establish goals, objectives, and metrics for products by channels/segments</v>
      </c>
      <c r="E50" s="6" t="str">
        <f t="shared" si="3"/>
        <v>10148</v>
      </c>
      <c r="F50" s="6">
        <f t="shared" si="4"/>
        <v>3</v>
      </c>
      <c r="G50" s="4">
        <v>1</v>
      </c>
    </row>
    <row r="51" spans="1:9" ht="40.5" customHeight="1" x14ac:dyDescent="0.3">
      <c r="A51" s="2" t="s">
        <v>150</v>
      </c>
      <c r="B51" s="2" t="str">
        <f t="shared" si="0"/>
        <v>Establish marketing budgets (10149)</v>
      </c>
      <c r="C51" s="5" t="str">
        <f t="shared" si="1"/>
        <v>3.4.2</v>
      </c>
      <c r="D51" s="2" t="str">
        <f t="shared" si="2"/>
        <v>Establish marketing budgets</v>
      </c>
      <c r="E51" s="6" t="str">
        <f t="shared" si="3"/>
        <v>10149</v>
      </c>
      <c r="F51" s="6">
        <f t="shared" si="4"/>
        <v>3</v>
      </c>
      <c r="H51" s="4">
        <v>1</v>
      </c>
    </row>
    <row r="52" spans="1:9" ht="40.5" customHeight="1" x14ac:dyDescent="0.3">
      <c r="A52" s="2" t="s">
        <v>151</v>
      </c>
      <c r="B52" s="2" t="str">
        <f t="shared" si="0"/>
        <v>Confirm marketing alignment to business strategy (10155)</v>
      </c>
      <c r="C52" s="5" t="str">
        <f t="shared" si="1"/>
        <v>3.4.2.1</v>
      </c>
      <c r="D52" s="2" t="str">
        <f t="shared" si="2"/>
        <v>Confirm marketing alignment to business strategy</v>
      </c>
      <c r="E52" s="6" t="str">
        <f t="shared" si="3"/>
        <v>10155</v>
      </c>
      <c r="F52" s="6">
        <f t="shared" si="4"/>
        <v>4</v>
      </c>
      <c r="H52" s="4">
        <v>1</v>
      </c>
    </row>
    <row r="53" spans="1:9" ht="40.5" customHeight="1" x14ac:dyDescent="0.3">
      <c r="A53" s="2" t="s">
        <v>152</v>
      </c>
      <c r="B53" s="2" t="str">
        <f t="shared" si="0"/>
        <v>Determine costs of marketing (10156)</v>
      </c>
      <c r="C53" s="5" t="str">
        <f t="shared" si="1"/>
        <v>3.4.2.2</v>
      </c>
      <c r="D53" s="2" t="str">
        <f t="shared" si="2"/>
        <v>Determine costs of marketing</v>
      </c>
      <c r="E53" s="6" t="str">
        <f t="shared" si="3"/>
        <v>10156</v>
      </c>
      <c r="F53" s="6">
        <f t="shared" si="4"/>
        <v>4</v>
      </c>
      <c r="H53" s="4">
        <v>1</v>
      </c>
    </row>
    <row r="54" spans="1:9" ht="40.5" customHeight="1" x14ac:dyDescent="0.3">
      <c r="A54" s="2" t="s">
        <v>153</v>
      </c>
      <c r="B54" s="2" t="str">
        <f t="shared" si="0"/>
        <v>Create marketing budget (10157)</v>
      </c>
      <c r="C54" s="5" t="str">
        <f t="shared" si="1"/>
        <v>3.4.2.3</v>
      </c>
      <c r="D54" s="2" t="str">
        <f t="shared" si="2"/>
        <v>Create marketing budget</v>
      </c>
      <c r="E54" s="6" t="str">
        <f t="shared" si="3"/>
        <v>10157</v>
      </c>
      <c r="F54" s="6">
        <f t="shared" si="4"/>
        <v>4</v>
      </c>
      <c r="H54" s="4">
        <v>1</v>
      </c>
    </row>
    <row r="55" spans="1:9" ht="40.5" customHeight="1" x14ac:dyDescent="0.3">
      <c r="A55" s="2" t="s">
        <v>154</v>
      </c>
      <c r="B55" s="2" t="str">
        <f t="shared" si="0"/>
        <v>Develop and manage media (10150)</v>
      </c>
      <c r="C55" s="5" t="str">
        <f t="shared" si="1"/>
        <v>3.4.3</v>
      </c>
      <c r="D55" s="2" t="str">
        <f t="shared" si="2"/>
        <v>Develop and manage media</v>
      </c>
      <c r="E55" s="6" t="str">
        <f t="shared" si="3"/>
        <v>10150</v>
      </c>
      <c r="F55" s="6">
        <f t="shared" si="4"/>
        <v>3</v>
      </c>
      <c r="H55" s="4">
        <v>1</v>
      </c>
    </row>
    <row r="56" spans="1:9" ht="40.5" customHeight="1" x14ac:dyDescent="0.3">
      <c r="A56" s="2" t="s">
        <v>155</v>
      </c>
      <c r="B56" s="2" t="str">
        <f t="shared" si="0"/>
        <v>Define media objectives (10158)</v>
      </c>
      <c r="C56" s="5" t="str">
        <f t="shared" si="1"/>
        <v>3.4.3.1</v>
      </c>
      <c r="D56" s="2" t="str">
        <f t="shared" si="2"/>
        <v>Define media objectives</v>
      </c>
      <c r="E56" s="6" t="str">
        <f t="shared" si="3"/>
        <v>10158</v>
      </c>
      <c r="F56" s="6">
        <f t="shared" si="4"/>
        <v>4</v>
      </c>
      <c r="H56" s="4">
        <v>1</v>
      </c>
    </row>
    <row r="57" spans="1:9" ht="40.5" customHeight="1" x14ac:dyDescent="0.3">
      <c r="A57" s="2" t="s">
        <v>156</v>
      </c>
      <c r="B57" s="2" t="str">
        <f t="shared" si="0"/>
        <v>Develop marketing messages (10159)</v>
      </c>
      <c r="C57" s="5" t="str">
        <f t="shared" si="1"/>
        <v>3.4.3.2</v>
      </c>
      <c r="D57" s="2" t="str">
        <f t="shared" si="2"/>
        <v>Develop marketing messages</v>
      </c>
      <c r="E57" s="6" t="str">
        <f t="shared" si="3"/>
        <v>10159</v>
      </c>
      <c r="F57" s="6">
        <f t="shared" si="4"/>
        <v>4</v>
      </c>
      <c r="H57" s="4" t="s">
        <v>1571</v>
      </c>
      <c r="I57" s="4">
        <v>1</v>
      </c>
    </row>
    <row r="58" spans="1:9" ht="40.5" customHeight="1" x14ac:dyDescent="0.3">
      <c r="A58" s="2" t="s">
        <v>157</v>
      </c>
      <c r="B58" s="2" t="str">
        <f t="shared" si="0"/>
        <v>Define target audience (10160)</v>
      </c>
      <c r="C58" s="5" t="str">
        <f t="shared" si="1"/>
        <v>3.4.3.3</v>
      </c>
      <c r="D58" s="2" t="str">
        <f t="shared" si="2"/>
        <v>Define target audience</v>
      </c>
      <c r="E58" s="6" t="str">
        <f t="shared" si="3"/>
        <v>10160</v>
      </c>
      <c r="F58" s="6">
        <f t="shared" si="4"/>
        <v>4</v>
      </c>
      <c r="I58" s="4">
        <v>1</v>
      </c>
    </row>
    <row r="59" spans="1:9" ht="40.5" customHeight="1" x14ac:dyDescent="0.3">
      <c r="A59" s="2" t="s">
        <v>158</v>
      </c>
      <c r="B59" s="2" t="str">
        <f t="shared" si="0"/>
        <v>Engage media provider (10161)</v>
      </c>
      <c r="C59" s="5" t="str">
        <f t="shared" si="1"/>
        <v>3.4.3.4</v>
      </c>
      <c r="D59" s="2" t="str">
        <f t="shared" si="2"/>
        <v>Engage media provider</v>
      </c>
      <c r="E59" s="6" t="str">
        <f t="shared" si="3"/>
        <v>10161</v>
      </c>
      <c r="F59" s="6">
        <f t="shared" si="4"/>
        <v>4</v>
      </c>
      <c r="I59" s="4">
        <v>1</v>
      </c>
    </row>
    <row r="60" spans="1:9" ht="40.5" customHeight="1" x14ac:dyDescent="0.3">
      <c r="A60" s="2" t="s">
        <v>159</v>
      </c>
      <c r="B60" s="2" t="str">
        <f t="shared" si="0"/>
        <v>Develop and execute advertising  (10162)</v>
      </c>
      <c r="C60" s="5" t="str">
        <f t="shared" si="1"/>
        <v>3.4.3.5</v>
      </c>
      <c r="D60" s="2" t="str">
        <f t="shared" si="2"/>
        <v xml:space="preserve">Develop and execute advertising </v>
      </c>
      <c r="E60" s="6" t="str">
        <f t="shared" si="3"/>
        <v>10162</v>
      </c>
      <c r="F60" s="6">
        <f t="shared" si="4"/>
        <v>4</v>
      </c>
      <c r="I60" s="4">
        <v>1</v>
      </c>
    </row>
    <row r="61" spans="1:9" ht="40.5" customHeight="1" x14ac:dyDescent="0.3">
      <c r="A61" s="2" t="s">
        <v>160</v>
      </c>
      <c r="B61" s="2" t="str">
        <f t="shared" si="0"/>
        <v>Develop and execute other marketing campaigns/programs (11253)</v>
      </c>
      <c r="C61" s="5" t="str">
        <f t="shared" si="1"/>
        <v>3.4.3.6</v>
      </c>
      <c r="D61" s="2" t="str">
        <f t="shared" si="2"/>
        <v>Develop and execute other marketing campaigns/programs</v>
      </c>
      <c r="E61" s="6" t="str">
        <f t="shared" si="3"/>
        <v>11253</v>
      </c>
      <c r="F61" s="6">
        <f t="shared" si="4"/>
        <v>4</v>
      </c>
      <c r="I61" s="4">
        <v>1</v>
      </c>
    </row>
    <row r="62" spans="1:9" ht="40.5" customHeight="1" x14ac:dyDescent="0.3">
      <c r="A62" s="2" t="s">
        <v>161</v>
      </c>
      <c r="B62" s="2" t="str">
        <f t="shared" si="0"/>
        <v>Assess brand/product marketing plan performance (11254)</v>
      </c>
      <c r="C62" s="5" t="str">
        <f t="shared" si="1"/>
        <v>3.4.3.7</v>
      </c>
      <c r="D62" s="2" t="str">
        <f t="shared" si="2"/>
        <v>Assess brand/product marketing plan performance</v>
      </c>
      <c r="E62" s="6" t="str">
        <f t="shared" si="3"/>
        <v>11254</v>
      </c>
      <c r="F62" s="6">
        <f t="shared" si="4"/>
        <v>4</v>
      </c>
      <c r="I62" s="4">
        <v>1</v>
      </c>
    </row>
    <row r="63" spans="1:9" ht="40.5" customHeight="1" x14ac:dyDescent="0.3">
      <c r="A63" s="2" t="s">
        <v>162</v>
      </c>
      <c r="B63" s="2" t="str">
        <f t="shared" si="0"/>
        <v>Develop and manage pricing (10151)</v>
      </c>
      <c r="C63" s="5" t="str">
        <f t="shared" si="1"/>
        <v>3.4.4</v>
      </c>
      <c r="D63" s="2" t="str">
        <f t="shared" si="2"/>
        <v>Develop and manage pricing</v>
      </c>
      <c r="E63" s="6" t="str">
        <f t="shared" si="3"/>
        <v>10151</v>
      </c>
      <c r="F63" s="6">
        <f t="shared" si="4"/>
        <v>3</v>
      </c>
      <c r="G63" s="4">
        <v>1</v>
      </c>
    </row>
    <row r="64" spans="1:9" ht="40.5" customHeight="1" x14ac:dyDescent="0.3">
      <c r="A64" s="2" t="s">
        <v>163</v>
      </c>
      <c r="B64" s="2" t="str">
        <f t="shared" si="0"/>
        <v>Determine pricing based on volume/unit forecast (10163)</v>
      </c>
      <c r="C64" s="5" t="str">
        <f t="shared" si="1"/>
        <v>3.4.4.1</v>
      </c>
      <c r="D64" s="2" t="str">
        <f t="shared" si="2"/>
        <v>Determine pricing based on volume/unit forecast</v>
      </c>
      <c r="E64" s="6" t="str">
        <f t="shared" si="3"/>
        <v>10163</v>
      </c>
      <c r="F64" s="6">
        <f t="shared" si="4"/>
        <v>4</v>
      </c>
      <c r="G64" s="4">
        <v>1</v>
      </c>
    </row>
    <row r="65" spans="1:9" ht="40.5" customHeight="1" x14ac:dyDescent="0.3">
      <c r="A65" s="2" t="s">
        <v>164</v>
      </c>
      <c r="B65" s="2" t="str">
        <f t="shared" si="0"/>
        <v>Execute pricing plan (10164)</v>
      </c>
      <c r="C65" s="5" t="str">
        <f t="shared" si="1"/>
        <v>3.4.4.2</v>
      </c>
      <c r="D65" s="2" t="str">
        <f t="shared" si="2"/>
        <v>Execute pricing plan</v>
      </c>
      <c r="E65" s="6" t="str">
        <f t="shared" si="3"/>
        <v>10164</v>
      </c>
      <c r="F65" s="6">
        <f t="shared" si="4"/>
        <v>4</v>
      </c>
      <c r="G65" s="4" t="s">
        <v>1571</v>
      </c>
      <c r="H65" s="4">
        <v>1</v>
      </c>
    </row>
    <row r="66" spans="1:9" ht="40.5" customHeight="1" x14ac:dyDescent="0.3">
      <c r="A66" s="2" t="s">
        <v>165</v>
      </c>
      <c r="B66" s="2" t="str">
        <f t="shared" ref="B66:B115" si="5">RIGHT(A66,LEN(A66)-FIND(" ",A66))</f>
        <v>Evaluate pricing performance (10165)</v>
      </c>
      <c r="C66" s="5" t="str">
        <f t="shared" ref="C66:C115" si="6">LEFT(A66,FIND(" ",A66)-1)</f>
        <v>3.4.4.3</v>
      </c>
      <c r="D66" s="2" t="str">
        <f t="shared" ref="D66:D115" si="7">LEFT(B66,FIND("(",B66)-2)</f>
        <v>Evaluate pricing performance</v>
      </c>
      <c r="E66" s="6" t="str">
        <f t="shared" ref="E66:E115" si="8">MID(B66,FIND("(",B66)+1,5)</f>
        <v>10165</v>
      </c>
      <c r="F66" s="6">
        <f t="shared" ref="F66:F115" si="9">INT((LEN(C66)+1)/2)</f>
        <v>4</v>
      </c>
      <c r="G66" s="4">
        <v>0</v>
      </c>
      <c r="H66" s="4">
        <v>1</v>
      </c>
    </row>
    <row r="67" spans="1:9" ht="40.5" customHeight="1" x14ac:dyDescent="0.3">
      <c r="A67" s="2" t="s">
        <v>166</v>
      </c>
      <c r="B67" s="2" t="str">
        <f t="shared" si="5"/>
        <v>Refine pricing as needed (10166)</v>
      </c>
      <c r="C67" s="5" t="str">
        <f t="shared" si="6"/>
        <v>3.4.4.4</v>
      </c>
      <c r="D67" s="2" t="str">
        <f t="shared" si="7"/>
        <v>Refine pricing as needed</v>
      </c>
      <c r="E67" s="6" t="str">
        <f t="shared" si="8"/>
        <v>10166</v>
      </c>
      <c r="F67" s="6">
        <f t="shared" si="9"/>
        <v>4</v>
      </c>
      <c r="G67" s="4">
        <v>0</v>
      </c>
      <c r="H67" s="4">
        <v>1</v>
      </c>
    </row>
    <row r="68" spans="1:9" ht="40.5" customHeight="1" x14ac:dyDescent="0.3">
      <c r="A68" s="2" t="s">
        <v>167</v>
      </c>
      <c r="B68" s="2" t="str">
        <f t="shared" si="5"/>
        <v>Develop and manage promotional activities  (10152)</v>
      </c>
      <c r="C68" s="5" t="str">
        <f t="shared" si="6"/>
        <v>3.4.5</v>
      </c>
      <c r="D68" s="2" t="str">
        <f t="shared" si="7"/>
        <v xml:space="preserve">Develop and manage promotional activities </v>
      </c>
      <c r="E68" s="6" t="str">
        <f t="shared" si="8"/>
        <v>10152</v>
      </c>
      <c r="F68" s="6">
        <f t="shared" si="9"/>
        <v>3</v>
      </c>
      <c r="H68" s="4" t="s">
        <v>1571</v>
      </c>
      <c r="I68" s="4">
        <v>1</v>
      </c>
    </row>
    <row r="69" spans="1:9" ht="40.5" customHeight="1" x14ac:dyDescent="0.3">
      <c r="A69" s="2" t="s">
        <v>168</v>
      </c>
      <c r="B69" s="2" t="str">
        <f t="shared" si="5"/>
        <v>Define promotional concepts (10167)</v>
      </c>
      <c r="C69" s="5" t="str">
        <f t="shared" si="6"/>
        <v>3.4.5.1</v>
      </c>
      <c r="D69" s="2" t="str">
        <f t="shared" si="7"/>
        <v>Define promotional concepts</v>
      </c>
      <c r="E69" s="6" t="str">
        <f t="shared" si="8"/>
        <v>10167</v>
      </c>
      <c r="F69" s="6">
        <f t="shared" si="9"/>
        <v>4</v>
      </c>
      <c r="I69" s="4">
        <v>1</v>
      </c>
    </row>
    <row r="70" spans="1:9" ht="40.5" customHeight="1" x14ac:dyDescent="0.3">
      <c r="A70" s="2" t="s">
        <v>169</v>
      </c>
      <c r="B70" s="2" t="str">
        <f t="shared" si="5"/>
        <v>Plan and test promotional activities  (10168)</v>
      </c>
      <c r="C70" s="5" t="str">
        <f t="shared" si="6"/>
        <v>3.4.5.2</v>
      </c>
      <c r="D70" s="2" t="str">
        <f t="shared" si="7"/>
        <v xml:space="preserve">Plan and test promotional activities </v>
      </c>
      <c r="E70" s="6" t="str">
        <f t="shared" si="8"/>
        <v>10168</v>
      </c>
      <c r="F70" s="6">
        <f t="shared" si="9"/>
        <v>4</v>
      </c>
      <c r="H70" s="4">
        <v>1</v>
      </c>
    </row>
    <row r="71" spans="1:9" ht="40.5" customHeight="1" x14ac:dyDescent="0.3">
      <c r="A71" s="2" t="s">
        <v>170</v>
      </c>
      <c r="B71" s="2" t="str">
        <f t="shared" si="5"/>
        <v>Execute promotional activities (10169)</v>
      </c>
      <c r="C71" s="5" t="str">
        <f t="shared" si="6"/>
        <v>3.4.5.3</v>
      </c>
      <c r="D71" s="2" t="str">
        <f t="shared" si="7"/>
        <v>Execute promotional activities</v>
      </c>
      <c r="E71" s="6" t="str">
        <f t="shared" si="8"/>
        <v>10169</v>
      </c>
      <c r="F71" s="6">
        <f t="shared" si="9"/>
        <v>4</v>
      </c>
      <c r="H71" s="4">
        <v>1</v>
      </c>
    </row>
    <row r="72" spans="1:9" ht="40.5" customHeight="1" x14ac:dyDescent="0.3">
      <c r="A72" s="2" t="s">
        <v>171</v>
      </c>
      <c r="B72" s="2" t="str">
        <f t="shared" si="5"/>
        <v>Evaluate promotional performance metrics (10170)</v>
      </c>
      <c r="C72" s="5" t="str">
        <f t="shared" si="6"/>
        <v>3.4.5.4</v>
      </c>
      <c r="D72" s="2" t="str">
        <f t="shared" si="7"/>
        <v>Evaluate promotional performance metrics</v>
      </c>
      <c r="E72" s="6" t="str">
        <f t="shared" si="8"/>
        <v>10170</v>
      </c>
      <c r="F72" s="6">
        <f t="shared" si="9"/>
        <v>4</v>
      </c>
      <c r="H72" s="4">
        <v>1</v>
      </c>
    </row>
    <row r="73" spans="1:9" ht="40.5" customHeight="1" x14ac:dyDescent="0.3">
      <c r="A73" s="2" t="s">
        <v>172</v>
      </c>
      <c r="B73" s="2" t="str">
        <f t="shared" si="5"/>
        <v>Refine promotional performance metrics (10171)</v>
      </c>
      <c r="C73" s="5" t="str">
        <f t="shared" si="6"/>
        <v>3.4.5.5</v>
      </c>
      <c r="D73" s="2" t="str">
        <f t="shared" si="7"/>
        <v>Refine promotional performance metrics</v>
      </c>
      <c r="E73" s="6" t="str">
        <f t="shared" si="8"/>
        <v>10171</v>
      </c>
      <c r="F73" s="6">
        <f t="shared" si="9"/>
        <v>4</v>
      </c>
      <c r="H73" s="4">
        <v>1</v>
      </c>
    </row>
    <row r="74" spans="1:9" ht="40.5" customHeight="1" x14ac:dyDescent="0.3">
      <c r="A74" s="2" t="s">
        <v>173</v>
      </c>
      <c r="B74" s="2" t="str">
        <f t="shared" si="5"/>
        <v>Incorporate learning into future/ planned consumer promotions (10172)</v>
      </c>
      <c r="C74" s="5" t="str">
        <f t="shared" si="6"/>
        <v>3.4.5.6</v>
      </c>
      <c r="D74" s="2" t="str">
        <f t="shared" si="7"/>
        <v>Incorporate learning into future/ planned consumer promotions</v>
      </c>
      <c r="E74" s="6" t="str">
        <f t="shared" si="8"/>
        <v>10172</v>
      </c>
      <c r="F74" s="6">
        <f t="shared" si="9"/>
        <v>4</v>
      </c>
      <c r="H74" s="4">
        <v>1</v>
      </c>
    </row>
    <row r="75" spans="1:9" ht="40.5" customHeight="1" x14ac:dyDescent="0.3">
      <c r="A75" s="2" t="s">
        <v>174</v>
      </c>
      <c r="B75" s="2" t="str">
        <f t="shared" si="5"/>
        <v>Track customer management measures (10153)</v>
      </c>
      <c r="C75" s="5" t="str">
        <f t="shared" si="6"/>
        <v>3.4.6</v>
      </c>
      <c r="D75" s="2" t="str">
        <f t="shared" si="7"/>
        <v>Track customer management measures</v>
      </c>
      <c r="E75" s="6" t="str">
        <f t="shared" si="8"/>
        <v>10153</v>
      </c>
      <c r="F75" s="6">
        <f t="shared" si="9"/>
        <v>3</v>
      </c>
      <c r="H75" s="4">
        <v>1</v>
      </c>
    </row>
    <row r="76" spans="1:9" ht="40.5" customHeight="1" x14ac:dyDescent="0.3">
      <c r="A76" s="2" t="s">
        <v>175</v>
      </c>
      <c r="B76" s="2" t="str">
        <f t="shared" si="5"/>
        <v>Determine customer loyalty/lifetime value (10173)</v>
      </c>
      <c r="C76" s="5" t="str">
        <f t="shared" si="6"/>
        <v>3.4.6.1</v>
      </c>
      <c r="D76" s="2" t="str">
        <f t="shared" si="7"/>
        <v>Determine customer loyalty/lifetime value</v>
      </c>
      <c r="E76" s="6" t="str">
        <f t="shared" si="8"/>
        <v>10173</v>
      </c>
      <c r="F76" s="6">
        <f t="shared" si="9"/>
        <v>4</v>
      </c>
      <c r="H76" s="4">
        <v>1</v>
      </c>
    </row>
    <row r="77" spans="1:9" ht="40.5" customHeight="1" x14ac:dyDescent="0.3">
      <c r="A77" s="2" t="s">
        <v>176</v>
      </c>
      <c r="B77" s="2" t="str">
        <f t="shared" si="5"/>
        <v>Analyze customer revenue trend  (10174)</v>
      </c>
      <c r="C77" s="5" t="str">
        <f t="shared" si="6"/>
        <v>3.4.6.2</v>
      </c>
      <c r="D77" s="2" t="str">
        <f t="shared" si="7"/>
        <v xml:space="preserve">Analyze customer revenue trend </v>
      </c>
      <c r="E77" s="6" t="str">
        <f t="shared" si="8"/>
        <v>10174</v>
      </c>
      <c r="F77" s="6">
        <f t="shared" si="9"/>
        <v>4</v>
      </c>
      <c r="H77" s="4">
        <v>1</v>
      </c>
    </row>
    <row r="78" spans="1:9" ht="40.5" customHeight="1" x14ac:dyDescent="0.3">
      <c r="A78" s="2" t="s">
        <v>177</v>
      </c>
      <c r="B78" s="2" t="str">
        <f t="shared" si="5"/>
        <v>Analyze customer attrition and retention rates (10175)</v>
      </c>
      <c r="C78" s="5" t="str">
        <f t="shared" si="6"/>
        <v>3.4.6.3</v>
      </c>
      <c r="D78" s="2" t="str">
        <f t="shared" si="7"/>
        <v>Analyze customer attrition and retention rates</v>
      </c>
      <c r="E78" s="6" t="str">
        <f t="shared" si="8"/>
        <v>10175</v>
      </c>
      <c r="F78" s="6">
        <f t="shared" si="9"/>
        <v>4</v>
      </c>
      <c r="H78" s="4">
        <v>1</v>
      </c>
    </row>
    <row r="79" spans="1:9" ht="40.5" customHeight="1" x14ac:dyDescent="0.3">
      <c r="A79" s="2" t="s">
        <v>178</v>
      </c>
      <c r="B79" s="2" t="str">
        <f t="shared" si="5"/>
        <v>Analyze customer metrics (10176)</v>
      </c>
      <c r="C79" s="5" t="str">
        <f t="shared" si="6"/>
        <v>3.4.6.4</v>
      </c>
      <c r="D79" s="2" t="str">
        <f t="shared" si="7"/>
        <v>Analyze customer metrics</v>
      </c>
      <c r="E79" s="6" t="str">
        <f t="shared" si="8"/>
        <v>10176</v>
      </c>
      <c r="F79" s="6">
        <f t="shared" si="9"/>
        <v>4</v>
      </c>
      <c r="H79" s="4">
        <v>1</v>
      </c>
    </row>
    <row r="80" spans="1:9" ht="40.5" customHeight="1" x14ac:dyDescent="0.3">
      <c r="A80" s="2" t="s">
        <v>179</v>
      </c>
      <c r="B80" s="2" t="str">
        <f t="shared" si="5"/>
        <v>Revise customer strategies, objectives, and plans based on metrics (10177)</v>
      </c>
      <c r="C80" s="5" t="str">
        <f t="shared" si="6"/>
        <v>3.4.6.5</v>
      </c>
      <c r="D80" s="2" t="str">
        <f t="shared" si="7"/>
        <v>Revise customer strategies, objectives, and plans based on metrics</v>
      </c>
      <c r="E80" s="6" t="str">
        <f t="shared" si="8"/>
        <v>10177</v>
      </c>
      <c r="F80" s="6">
        <f t="shared" si="9"/>
        <v>4</v>
      </c>
      <c r="H80" s="4">
        <v>1</v>
      </c>
    </row>
    <row r="81" spans="1:9" ht="40.5" customHeight="1" x14ac:dyDescent="0.3">
      <c r="A81" s="2" t="s">
        <v>180</v>
      </c>
      <c r="B81" s="2" t="str">
        <f t="shared" si="5"/>
        <v>Develop and manage packaging strategy (10154)</v>
      </c>
      <c r="C81" s="5" t="str">
        <f t="shared" si="6"/>
        <v>3.4.7</v>
      </c>
      <c r="D81" s="2" t="str">
        <f t="shared" si="7"/>
        <v>Develop and manage packaging strategy</v>
      </c>
      <c r="E81" s="6" t="str">
        <f t="shared" si="8"/>
        <v>10154</v>
      </c>
      <c r="F81" s="6">
        <f t="shared" si="9"/>
        <v>3</v>
      </c>
      <c r="G81" s="4">
        <v>1</v>
      </c>
    </row>
    <row r="82" spans="1:9" ht="40.5" customHeight="1" x14ac:dyDescent="0.3">
      <c r="A82" s="2" t="s">
        <v>181</v>
      </c>
      <c r="B82" s="2" t="str">
        <f t="shared" si="5"/>
        <v>Plan packaging strategy (10178)</v>
      </c>
      <c r="C82" s="5" t="str">
        <f t="shared" si="6"/>
        <v>3.4.7.1</v>
      </c>
      <c r="D82" s="2" t="str">
        <f t="shared" si="7"/>
        <v>Plan packaging strategy</v>
      </c>
      <c r="E82" s="6" t="str">
        <f t="shared" si="8"/>
        <v>10178</v>
      </c>
      <c r="F82" s="6">
        <f t="shared" si="9"/>
        <v>4</v>
      </c>
      <c r="G82" s="4" t="s">
        <v>1571</v>
      </c>
      <c r="H82" s="4">
        <v>1</v>
      </c>
    </row>
    <row r="83" spans="1:9" ht="40.5" customHeight="1" x14ac:dyDescent="0.3">
      <c r="A83" s="2" t="s">
        <v>182</v>
      </c>
      <c r="B83" s="2" t="str">
        <f t="shared" si="5"/>
        <v>Test packaging options (10179)</v>
      </c>
      <c r="C83" s="5" t="str">
        <f t="shared" si="6"/>
        <v>3.4.7.2</v>
      </c>
      <c r="D83" s="2" t="str">
        <f t="shared" si="7"/>
        <v>Test packaging options</v>
      </c>
      <c r="E83" s="6" t="str">
        <f t="shared" si="8"/>
        <v>10179</v>
      </c>
      <c r="F83" s="6">
        <f t="shared" si="9"/>
        <v>4</v>
      </c>
      <c r="G83" s="4" t="s">
        <v>1571</v>
      </c>
      <c r="H83" s="4">
        <v>1</v>
      </c>
    </row>
    <row r="84" spans="1:9" ht="40.5" customHeight="1" x14ac:dyDescent="0.3">
      <c r="A84" s="2" t="s">
        <v>183</v>
      </c>
      <c r="B84" s="2" t="str">
        <f t="shared" si="5"/>
        <v>Execute packaging strategy (10180)</v>
      </c>
      <c r="C84" s="5" t="str">
        <f t="shared" si="6"/>
        <v>3.4.7.3</v>
      </c>
      <c r="D84" s="2" t="str">
        <f t="shared" si="7"/>
        <v>Execute packaging strategy</v>
      </c>
      <c r="E84" s="6" t="str">
        <f t="shared" si="8"/>
        <v>10180</v>
      </c>
      <c r="F84" s="6">
        <f t="shared" si="9"/>
        <v>4</v>
      </c>
      <c r="G84" s="4" t="s">
        <v>1571</v>
      </c>
      <c r="H84" s="4">
        <v>1</v>
      </c>
    </row>
    <row r="85" spans="1:9" ht="40.5" customHeight="1" x14ac:dyDescent="0.3">
      <c r="A85" s="2" t="s">
        <v>184</v>
      </c>
      <c r="B85" s="2" t="str">
        <f t="shared" si="5"/>
        <v>Refine packaging (10181</v>
      </c>
      <c r="C85" s="5" t="str">
        <f t="shared" si="6"/>
        <v>3.4.7.4</v>
      </c>
      <c r="D85" s="2" t="str">
        <f t="shared" si="7"/>
        <v>Refine packaging</v>
      </c>
      <c r="E85" s="6" t="str">
        <f t="shared" si="8"/>
        <v>10181</v>
      </c>
      <c r="F85" s="6">
        <f t="shared" si="9"/>
        <v>4</v>
      </c>
      <c r="H85" s="4">
        <v>1</v>
      </c>
    </row>
    <row r="86" spans="1:9" ht="40.5" customHeight="1" x14ac:dyDescent="0.3">
      <c r="A86" s="2" t="s">
        <v>185</v>
      </c>
      <c r="B86" s="2" t="str">
        <f t="shared" si="5"/>
        <v>Develop and manage sales plans (10105)</v>
      </c>
      <c r="C86" s="5" t="str">
        <f t="shared" si="6"/>
        <v>3.5</v>
      </c>
      <c r="D86" s="2" t="str">
        <f t="shared" si="7"/>
        <v>Develop and manage sales plans</v>
      </c>
      <c r="E86" s="6" t="str">
        <f t="shared" si="8"/>
        <v>10105</v>
      </c>
      <c r="F86" s="6">
        <f t="shared" si="9"/>
        <v>2</v>
      </c>
      <c r="H86" s="4">
        <v>1</v>
      </c>
    </row>
    <row r="87" spans="1:9" ht="40.5" customHeight="1" x14ac:dyDescent="0.3">
      <c r="A87" s="2" t="s">
        <v>186</v>
      </c>
      <c r="B87" s="2" t="str">
        <f t="shared" si="5"/>
        <v>Generate leads (10182)</v>
      </c>
      <c r="C87" s="5" t="str">
        <f t="shared" si="6"/>
        <v>3.5.1</v>
      </c>
      <c r="D87" s="2" t="str">
        <f t="shared" si="7"/>
        <v>Generate leads</v>
      </c>
      <c r="E87" s="6" t="str">
        <f t="shared" si="8"/>
        <v>10182</v>
      </c>
      <c r="F87" s="6">
        <f t="shared" si="9"/>
        <v>3</v>
      </c>
      <c r="I87" s="4">
        <v>1</v>
      </c>
    </row>
    <row r="88" spans="1:9" ht="40.5" customHeight="1" x14ac:dyDescent="0.3">
      <c r="A88" s="2" t="s">
        <v>187</v>
      </c>
      <c r="B88" s="2" t="str">
        <f t="shared" si="5"/>
        <v>Identify potential customers (10188)</v>
      </c>
      <c r="C88" s="5" t="str">
        <f t="shared" si="6"/>
        <v>3.5.1.1</v>
      </c>
      <c r="D88" s="2" t="str">
        <f t="shared" si="7"/>
        <v>Identify potential customers</v>
      </c>
      <c r="E88" s="6" t="str">
        <f t="shared" si="8"/>
        <v>10188</v>
      </c>
      <c r="F88" s="6">
        <f t="shared" si="9"/>
        <v>4</v>
      </c>
      <c r="I88" s="4">
        <v>1</v>
      </c>
    </row>
    <row r="89" spans="1:9" ht="40.5" customHeight="1" x14ac:dyDescent="0.3">
      <c r="A89" s="2" t="s">
        <v>188</v>
      </c>
      <c r="B89" s="2" t="str">
        <f t="shared" si="5"/>
        <v>Identify leads (10189)</v>
      </c>
      <c r="C89" s="5" t="str">
        <f t="shared" si="6"/>
        <v>3.5.1.2</v>
      </c>
      <c r="D89" s="2" t="str">
        <f t="shared" si="7"/>
        <v>Identify leads</v>
      </c>
      <c r="E89" s="6" t="str">
        <f t="shared" si="8"/>
        <v>10189</v>
      </c>
      <c r="F89" s="6">
        <f t="shared" si="9"/>
        <v>4</v>
      </c>
      <c r="I89" s="4">
        <v>1</v>
      </c>
    </row>
    <row r="90" spans="1:9" ht="40.5" customHeight="1" x14ac:dyDescent="0.3">
      <c r="A90" s="2" t="s">
        <v>189</v>
      </c>
      <c r="B90" s="2" t="str">
        <f t="shared" si="5"/>
        <v>Manage customers and accounts (10183)</v>
      </c>
      <c r="C90" s="5" t="str">
        <f t="shared" si="6"/>
        <v>3.5.2</v>
      </c>
      <c r="D90" s="2" t="str">
        <f t="shared" si="7"/>
        <v>Manage customers and accounts</v>
      </c>
      <c r="E90" s="6" t="str">
        <f t="shared" si="8"/>
        <v>10183</v>
      </c>
      <c r="F90" s="6">
        <f t="shared" si="9"/>
        <v>3</v>
      </c>
      <c r="G90" s="4">
        <v>1</v>
      </c>
    </row>
    <row r="91" spans="1:9" ht="40.5" customHeight="1" x14ac:dyDescent="0.3">
      <c r="A91" s="2" t="s">
        <v>190</v>
      </c>
      <c r="B91" s="2" t="str">
        <f t="shared" si="5"/>
        <v>Develop sales/key account plan  (11173)</v>
      </c>
      <c r="C91" s="5" t="str">
        <f t="shared" si="6"/>
        <v>3.5.2.1</v>
      </c>
      <c r="D91" s="2" t="str">
        <f t="shared" si="7"/>
        <v xml:space="preserve">Develop sales/key account plan </v>
      </c>
      <c r="E91" s="6" t="str">
        <f t="shared" si="8"/>
        <v>11173</v>
      </c>
      <c r="F91" s="6">
        <f t="shared" si="9"/>
        <v>4</v>
      </c>
      <c r="G91" s="4">
        <v>1</v>
      </c>
    </row>
    <row r="92" spans="1:9" ht="40.5" customHeight="1" x14ac:dyDescent="0.3">
      <c r="A92" s="2" t="s">
        <v>191</v>
      </c>
      <c r="B92" s="2" t="str">
        <f t="shared" si="5"/>
        <v>Manage customer relationships  (11174)</v>
      </c>
      <c r="C92" s="5" t="str">
        <f t="shared" si="6"/>
        <v>3.5.2.2</v>
      </c>
      <c r="D92" s="2" t="str">
        <f t="shared" si="7"/>
        <v xml:space="preserve">Manage customer relationships </v>
      </c>
      <c r="E92" s="6" t="str">
        <f t="shared" si="8"/>
        <v>11174</v>
      </c>
      <c r="F92" s="6">
        <f t="shared" si="9"/>
        <v>4</v>
      </c>
      <c r="I92" s="4">
        <v>1</v>
      </c>
    </row>
    <row r="93" spans="1:9" ht="40.5" customHeight="1" x14ac:dyDescent="0.3">
      <c r="A93" s="2" t="s">
        <v>192</v>
      </c>
      <c r="B93" s="2" t="str">
        <f t="shared" si="5"/>
        <v>Manage customer master data  (14208)</v>
      </c>
      <c r="C93" s="5" t="str">
        <f t="shared" si="6"/>
        <v>3.5.2.3</v>
      </c>
      <c r="D93" s="2" t="str">
        <f t="shared" si="7"/>
        <v xml:space="preserve">Manage customer master data </v>
      </c>
      <c r="E93" s="6" t="str">
        <f t="shared" si="8"/>
        <v>14208</v>
      </c>
      <c r="F93" s="6">
        <f t="shared" si="9"/>
        <v>4</v>
      </c>
      <c r="G93" s="4">
        <v>1</v>
      </c>
    </row>
    <row r="94" spans="1:9" ht="40.5" customHeight="1" x14ac:dyDescent="0.3">
      <c r="A94" s="2" t="s">
        <v>193</v>
      </c>
      <c r="B94" s="2" t="str">
        <f t="shared" si="5"/>
        <v>Manage customer sales (10184)</v>
      </c>
      <c r="C94" s="5" t="str">
        <f t="shared" si="6"/>
        <v>3.5.3</v>
      </c>
      <c r="D94" s="2" t="str">
        <f t="shared" si="7"/>
        <v>Manage customer sales</v>
      </c>
      <c r="E94" s="6" t="str">
        <f t="shared" si="8"/>
        <v>10184</v>
      </c>
      <c r="F94" s="6">
        <f t="shared" si="9"/>
        <v>3</v>
      </c>
      <c r="I94" s="4">
        <v>1</v>
      </c>
    </row>
    <row r="95" spans="1:9" ht="40.5" customHeight="1" x14ac:dyDescent="0.3">
      <c r="A95" s="2" t="s">
        <v>194</v>
      </c>
      <c r="B95" s="2" t="str">
        <f t="shared" si="5"/>
        <v>Perform sales calls (10190)</v>
      </c>
      <c r="C95" s="5" t="str">
        <f t="shared" si="6"/>
        <v>3.5.3.1</v>
      </c>
      <c r="D95" s="2" t="str">
        <f t="shared" si="7"/>
        <v>Perform sales calls</v>
      </c>
      <c r="E95" s="6" t="str">
        <f t="shared" si="8"/>
        <v>10190</v>
      </c>
      <c r="F95" s="6">
        <f t="shared" si="9"/>
        <v>4</v>
      </c>
      <c r="I95" s="4">
        <v>1</v>
      </c>
    </row>
    <row r="96" spans="1:9" ht="40.5" customHeight="1" x14ac:dyDescent="0.3">
      <c r="A96" s="2" t="s">
        <v>195</v>
      </c>
      <c r="B96" s="2" t="str">
        <f t="shared" si="5"/>
        <v>Perform pre-sales activities (10191)</v>
      </c>
      <c r="C96" s="5" t="str">
        <f t="shared" si="6"/>
        <v>3.5.3.2</v>
      </c>
      <c r="D96" s="2" t="str">
        <f t="shared" si="7"/>
        <v>Perform pre-sales activities</v>
      </c>
      <c r="E96" s="6" t="str">
        <f t="shared" si="8"/>
        <v>10191</v>
      </c>
      <c r="F96" s="6">
        <f t="shared" si="9"/>
        <v>4</v>
      </c>
      <c r="I96" s="4">
        <v>1</v>
      </c>
    </row>
    <row r="97" spans="1:9" ht="40.5" customHeight="1" x14ac:dyDescent="0.3">
      <c r="A97" s="2" t="s">
        <v>196</v>
      </c>
      <c r="B97" s="2" t="str">
        <f t="shared" si="5"/>
        <v>Close the sale (10192)</v>
      </c>
      <c r="C97" s="5" t="str">
        <f t="shared" si="6"/>
        <v>3.5.3.3</v>
      </c>
      <c r="D97" s="2" t="str">
        <f t="shared" si="7"/>
        <v>Close the sale</v>
      </c>
      <c r="E97" s="6" t="str">
        <f t="shared" si="8"/>
        <v>10192</v>
      </c>
      <c r="F97" s="6">
        <f t="shared" si="9"/>
        <v>4</v>
      </c>
      <c r="I97" s="4">
        <v>1</v>
      </c>
    </row>
    <row r="98" spans="1:9" ht="40.5" customHeight="1" x14ac:dyDescent="0.3">
      <c r="A98" s="2" t="s">
        <v>197</v>
      </c>
      <c r="B98" s="2" t="str">
        <f t="shared" si="5"/>
        <v>Record outcome of sales process (10193)</v>
      </c>
      <c r="C98" s="5" t="str">
        <f t="shared" si="6"/>
        <v>3.5.3.4</v>
      </c>
      <c r="D98" s="2" t="str">
        <f t="shared" si="7"/>
        <v>Record outcome of sales process</v>
      </c>
      <c r="E98" s="6" t="str">
        <f t="shared" si="8"/>
        <v>10193</v>
      </c>
      <c r="F98" s="6">
        <f t="shared" si="9"/>
        <v>4</v>
      </c>
      <c r="I98" s="4">
        <v>1</v>
      </c>
    </row>
    <row r="99" spans="1:9" ht="40.5" customHeight="1" x14ac:dyDescent="0.3">
      <c r="A99" s="2" t="s">
        <v>198</v>
      </c>
      <c r="B99" s="2" t="str">
        <f t="shared" si="5"/>
        <v>Manage sales applications (10185)</v>
      </c>
      <c r="C99" s="5" t="str">
        <f t="shared" si="6"/>
        <v>3.5.4</v>
      </c>
      <c r="D99" s="2" t="str">
        <f t="shared" si="7"/>
        <v>Manage sales applications</v>
      </c>
      <c r="E99" s="6" t="str">
        <f t="shared" si="8"/>
        <v>10185</v>
      </c>
      <c r="F99" s="6">
        <f t="shared" si="9"/>
        <v>3</v>
      </c>
      <c r="H99" s="4">
        <v>1</v>
      </c>
    </row>
    <row r="100" spans="1:9" ht="40.5" customHeight="1" x14ac:dyDescent="0.3">
      <c r="A100" s="2" t="s">
        <v>199</v>
      </c>
      <c r="B100" s="2" t="str">
        <f t="shared" si="5"/>
        <v>Accept and validate sales orders (10194)</v>
      </c>
      <c r="C100" s="5" t="str">
        <f t="shared" si="6"/>
        <v>3.5.4.1</v>
      </c>
      <c r="D100" s="2" t="str">
        <f t="shared" si="7"/>
        <v>Accept and validate sales orders</v>
      </c>
      <c r="E100" s="6" t="str">
        <f t="shared" si="8"/>
        <v>10194</v>
      </c>
      <c r="F100" s="6">
        <f t="shared" si="9"/>
        <v>4</v>
      </c>
      <c r="I100" s="4">
        <v>1</v>
      </c>
    </row>
    <row r="101" spans="1:9" ht="40.5" customHeight="1" x14ac:dyDescent="0.3">
      <c r="A101" s="2" t="s">
        <v>200</v>
      </c>
      <c r="B101" s="2" t="str">
        <f t="shared" si="5"/>
        <v>Collect and maintain customer account information (10195)</v>
      </c>
      <c r="C101" s="5" t="str">
        <f t="shared" si="6"/>
        <v>3.5.4.2</v>
      </c>
      <c r="D101" s="2" t="str">
        <f t="shared" si="7"/>
        <v>Collect and maintain customer account information</v>
      </c>
      <c r="E101" s="6" t="str">
        <f t="shared" si="8"/>
        <v>10195</v>
      </c>
      <c r="F101" s="6">
        <f t="shared" si="9"/>
        <v>4</v>
      </c>
      <c r="G101" s="4">
        <v>1</v>
      </c>
      <c r="H101" s="4" t="s">
        <v>1571</v>
      </c>
      <c r="I101" s="4" t="s">
        <v>1571</v>
      </c>
    </row>
    <row r="102" spans="1:9" ht="40.5" customHeight="1" x14ac:dyDescent="0.3">
      <c r="A102" s="2" t="s">
        <v>201</v>
      </c>
      <c r="B102" s="2" t="str">
        <f t="shared" si="5"/>
        <v>Determine availability (10196)</v>
      </c>
      <c r="C102" s="5" t="str">
        <f t="shared" si="6"/>
        <v>3.5.4.3</v>
      </c>
      <c r="D102" s="2" t="str">
        <f t="shared" si="7"/>
        <v>Determine availability</v>
      </c>
      <c r="E102" s="6" t="str">
        <f t="shared" si="8"/>
        <v>10196</v>
      </c>
      <c r="F102" s="6">
        <f t="shared" si="9"/>
        <v>4</v>
      </c>
      <c r="I102" s="4">
        <v>1</v>
      </c>
    </row>
    <row r="103" spans="1:9" ht="40.5" customHeight="1" x14ac:dyDescent="0.3">
      <c r="A103" s="2" t="s">
        <v>202</v>
      </c>
      <c r="B103" s="2" t="str">
        <f t="shared" si="5"/>
        <v>Determine fulfillment process (10197)</v>
      </c>
      <c r="C103" s="5" t="str">
        <f t="shared" si="6"/>
        <v>3.5.4.4</v>
      </c>
      <c r="D103" s="2" t="str">
        <f t="shared" si="7"/>
        <v>Determine fulfillment process</v>
      </c>
      <c r="E103" s="6" t="str">
        <f t="shared" si="8"/>
        <v>10197</v>
      </c>
      <c r="F103" s="6">
        <f t="shared" si="9"/>
        <v>4</v>
      </c>
      <c r="I103" s="4">
        <v>1</v>
      </c>
    </row>
    <row r="104" spans="1:9" ht="40.5" customHeight="1" x14ac:dyDescent="0.3">
      <c r="A104" s="2" t="s">
        <v>203</v>
      </c>
      <c r="B104" s="2" t="str">
        <f t="shared" si="5"/>
        <v>Enter orders into system and identify/ perform cross-sell/up-sell activity  (10198)</v>
      </c>
      <c r="C104" s="5" t="str">
        <f t="shared" si="6"/>
        <v>3.5.4.5</v>
      </c>
      <c r="D104" s="2" t="str">
        <f t="shared" si="7"/>
        <v xml:space="preserve">Enter orders into system and identify/ perform cross-sell/up-sell activity </v>
      </c>
      <c r="E104" s="6" t="str">
        <f t="shared" si="8"/>
        <v>10198</v>
      </c>
      <c r="F104" s="6">
        <f t="shared" si="9"/>
        <v>4</v>
      </c>
      <c r="G104" s="4">
        <v>0</v>
      </c>
      <c r="I104" s="4">
        <v>1</v>
      </c>
    </row>
    <row r="105" spans="1:9" ht="40.5" customHeight="1" x14ac:dyDescent="0.3">
      <c r="A105" s="2" t="s">
        <v>204</v>
      </c>
      <c r="B105" s="2" t="str">
        <f t="shared" si="5"/>
        <v>Process back orders and updates  (10199)</v>
      </c>
      <c r="C105" s="5" t="str">
        <f t="shared" si="6"/>
        <v>3.5.4.6</v>
      </c>
      <c r="D105" s="2" t="str">
        <f t="shared" si="7"/>
        <v xml:space="preserve">Process back orders and updates </v>
      </c>
      <c r="E105" s="6" t="str">
        <f t="shared" si="8"/>
        <v>10199</v>
      </c>
      <c r="F105" s="6">
        <f t="shared" si="9"/>
        <v>4</v>
      </c>
      <c r="I105" s="4">
        <v>1</v>
      </c>
    </row>
    <row r="106" spans="1:9" ht="40.5" customHeight="1" x14ac:dyDescent="0.3">
      <c r="A106" s="2" t="s">
        <v>205</v>
      </c>
      <c r="B106" s="2" t="str">
        <f t="shared" si="5"/>
        <v>Handle order inquiries including post- order fulfillment transactions (10200)</v>
      </c>
      <c r="C106" s="5" t="str">
        <f t="shared" si="6"/>
        <v>3.5.4.7</v>
      </c>
      <c r="D106" s="2" t="str">
        <f t="shared" si="7"/>
        <v>Handle order inquiries including post- order fulfillment transactions</v>
      </c>
      <c r="E106" s="6" t="str">
        <f t="shared" si="8"/>
        <v>10200</v>
      </c>
      <c r="F106" s="6">
        <f t="shared" si="9"/>
        <v>4</v>
      </c>
      <c r="I106" s="4">
        <v>1</v>
      </c>
    </row>
    <row r="107" spans="1:9" ht="40.5" customHeight="1" x14ac:dyDescent="0.3">
      <c r="A107" s="2" t="s">
        <v>206</v>
      </c>
      <c r="B107" s="2" t="str">
        <f t="shared" si="5"/>
        <v>Manage sales force (10186)</v>
      </c>
      <c r="C107" s="5" t="str">
        <f t="shared" si="6"/>
        <v>3.5.5</v>
      </c>
      <c r="D107" s="2" t="str">
        <f t="shared" si="7"/>
        <v>Manage sales force</v>
      </c>
      <c r="E107" s="6" t="str">
        <f t="shared" si="8"/>
        <v>10186</v>
      </c>
      <c r="F107" s="6">
        <f t="shared" si="9"/>
        <v>3</v>
      </c>
      <c r="G107" s="4">
        <v>1</v>
      </c>
    </row>
    <row r="108" spans="1:9" ht="40.5" customHeight="1" x14ac:dyDescent="0.3">
      <c r="A108" s="2" t="s">
        <v>207</v>
      </c>
      <c r="B108" s="2" t="str">
        <f t="shared" si="5"/>
        <v>Determine sales resource allocation  (10209)</v>
      </c>
      <c r="C108" s="5" t="str">
        <f t="shared" si="6"/>
        <v>3.5.5.1</v>
      </c>
      <c r="D108" s="2" t="str">
        <f t="shared" si="7"/>
        <v xml:space="preserve">Determine sales resource allocation </v>
      </c>
      <c r="E108" s="6" t="str">
        <f t="shared" si="8"/>
        <v>10209</v>
      </c>
      <c r="F108" s="6">
        <f t="shared" si="9"/>
        <v>4</v>
      </c>
      <c r="H108" s="4">
        <v>1</v>
      </c>
    </row>
    <row r="109" spans="1:9" ht="40.5" customHeight="1" x14ac:dyDescent="0.3">
      <c r="A109" s="2" t="s">
        <v>208</v>
      </c>
      <c r="B109" s="2" t="str">
        <f t="shared" si="5"/>
        <v>Establish sales force incentive plan  (10210)</v>
      </c>
      <c r="C109" s="5" t="str">
        <f t="shared" si="6"/>
        <v>3.5.5.2</v>
      </c>
      <c r="D109" s="2" t="str">
        <f t="shared" si="7"/>
        <v xml:space="preserve">Establish sales force incentive plan </v>
      </c>
      <c r="E109" s="6" t="str">
        <f t="shared" si="8"/>
        <v>10210</v>
      </c>
      <c r="F109" s="6">
        <f t="shared" si="9"/>
        <v>4</v>
      </c>
      <c r="G109" s="4">
        <v>1</v>
      </c>
    </row>
    <row r="110" spans="1:9" ht="40.5" customHeight="1" x14ac:dyDescent="0.3">
      <c r="A110" s="2" t="s">
        <v>209</v>
      </c>
      <c r="B110" s="2" t="str">
        <f t="shared" si="5"/>
        <v>Manage sales partners and alliances (10187)</v>
      </c>
      <c r="C110" s="5" t="str">
        <f t="shared" si="6"/>
        <v>3.5.6</v>
      </c>
      <c r="D110" s="2" t="str">
        <f t="shared" si="7"/>
        <v>Manage sales partners and alliances</v>
      </c>
      <c r="E110" s="6" t="str">
        <f t="shared" si="8"/>
        <v>10187</v>
      </c>
      <c r="F110" s="6">
        <f t="shared" si="9"/>
        <v>3</v>
      </c>
      <c r="G110" s="4">
        <v>1</v>
      </c>
    </row>
    <row r="111" spans="1:9" ht="40.5" customHeight="1" x14ac:dyDescent="0.3">
      <c r="A111" s="2" t="s">
        <v>210</v>
      </c>
      <c r="B111" s="2" t="str">
        <f t="shared" si="5"/>
        <v>Provide sales and product training to sales partners/alliances (10211)</v>
      </c>
      <c r="C111" s="5" t="str">
        <f t="shared" si="6"/>
        <v>3.5.6.1</v>
      </c>
      <c r="D111" s="2" t="str">
        <f t="shared" si="7"/>
        <v>Provide sales and product training to sales partners/alliances</v>
      </c>
      <c r="E111" s="6" t="str">
        <f t="shared" si="8"/>
        <v>10211</v>
      </c>
      <c r="F111" s="6">
        <f t="shared" si="9"/>
        <v>4</v>
      </c>
      <c r="G111" s="4">
        <v>0</v>
      </c>
      <c r="H111" s="4">
        <v>1</v>
      </c>
    </row>
    <row r="112" spans="1:9" ht="40.5" customHeight="1" x14ac:dyDescent="0.3">
      <c r="A112" s="2" t="s">
        <v>211</v>
      </c>
      <c r="B112" s="2" t="str">
        <f t="shared" si="5"/>
        <v>Develop sales forecast by partner/ alliance (10212)</v>
      </c>
      <c r="C112" s="5" t="str">
        <f t="shared" si="6"/>
        <v>3.5.6.2</v>
      </c>
      <c r="D112" s="2" t="str">
        <f t="shared" si="7"/>
        <v>Develop sales forecast by partner/ alliance</v>
      </c>
      <c r="E112" s="6" t="str">
        <f t="shared" si="8"/>
        <v>10212</v>
      </c>
      <c r="F112" s="6">
        <f t="shared" si="9"/>
        <v>4</v>
      </c>
      <c r="I112" s="4">
        <v>1</v>
      </c>
    </row>
    <row r="113" spans="1:9" ht="40.5" customHeight="1" x14ac:dyDescent="0.3">
      <c r="A113" s="2" t="s">
        <v>212</v>
      </c>
      <c r="B113" s="2" t="str">
        <f t="shared" si="5"/>
        <v>Agree on partner and alliance commissions (10213)</v>
      </c>
      <c r="C113" s="5" t="str">
        <f t="shared" si="6"/>
        <v>3.5.6.3</v>
      </c>
      <c r="D113" s="2" t="str">
        <f t="shared" si="7"/>
        <v>Agree on partner and alliance commissions</v>
      </c>
      <c r="E113" s="6" t="str">
        <f t="shared" si="8"/>
        <v>10213</v>
      </c>
      <c r="F113" s="6">
        <f t="shared" si="9"/>
        <v>4</v>
      </c>
      <c r="G113" s="4">
        <v>1</v>
      </c>
    </row>
    <row r="114" spans="1:9" ht="40.5" customHeight="1" x14ac:dyDescent="0.3">
      <c r="A114" s="2" t="s">
        <v>213</v>
      </c>
      <c r="B114" s="2" t="str">
        <f t="shared" si="5"/>
        <v>Evaluate partner/alliance results  (10214)</v>
      </c>
      <c r="C114" s="5" t="str">
        <f t="shared" si="6"/>
        <v>3.5.6.4</v>
      </c>
      <c r="D114" s="2" t="str">
        <f t="shared" si="7"/>
        <v xml:space="preserve">Evaluate partner/alliance results </v>
      </c>
      <c r="E114" s="6" t="str">
        <f t="shared" si="8"/>
        <v>10214</v>
      </c>
      <c r="F114" s="6">
        <f t="shared" si="9"/>
        <v>4</v>
      </c>
      <c r="H114" s="4">
        <v>1</v>
      </c>
    </row>
    <row r="115" spans="1:9" ht="40.5" customHeight="1" x14ac:dyDescent="0.3">
      <c r="A115" s="2" t="s">
        <v>214</v>
      </c>
      <c r="B115" s="2" t="str">
        <f t="shared" si="5"/>
        <v>Manage channel partner master data  (14209)</v>
      </c>
      <c r="C115" s="5" t="str">
        <f t="shared" si="6"/>
        <v>3.5.6.5</v>
      </c>
      <c r="D115" s="2" t="str">
        <f t="shared" si="7"/>
        <v xml:space="preserve">Manage channel partner master data </v>
      </c>
      <c r="E115" s="6" t="str">
        <f t="shared" si="8"/>
        <v>14209</v>
      </c>
      <c r="F115" s="6">
        <f t="shared" si="9"/>
        <v>4</v>
      </c>
      <c r="G115" s="4">
        <v>1</v>
      </c>
    </row>
    <row r="116" spans="1:9" ht="40.5" customHeight="1" x14ac:dyDescent="0.3">
      <c r="G116" s="4">
        <f>SUBTOTAL(109,Table10[30-Transform/Innovate])</f>
        <v>28</v>
      </c>
      <c r="H116" s="4">
        <f>SUBTOTAL(109,Table10[20-Change/
Improve])</f>
        <v>42</v>
      </c>
      <c r="I116" s="4">
        <f>SUBTOTAL(109,Table10[10-Run/
Operate])</f>
        <v>44</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6"/>
  <sheetViews>
    <sheetView workbookViewId="0">
      <selection activeCell="I1" sqref="A1:I166"/>
    </sheetView>
  </sheetViews>
  <sheetFormatPr defaultRowHeight="14" x14ac:dyDescent="0.3"/>
  <cols>
    <col min="1" max="1" width="43.90625" style="2" customWidth="1"/>
    <col min="2" max="2" width="0" style="4" hidden="1" customWidth="1"/>
    <col min="3" max="3" width="0" style="6" hidden="1" customWidth="1"/>
    <col min="4" max="4" width="34.7265625" style="4" hidden="1" customWidth="1"/>
    <col min="5" max="5" width="10.453125" style="6" hidden="1" customWidth="1"/>
    <col min="6" max="6" width="6.7265625" style="6" hidden="1" customWidth="1"/>
    <col min="7" max="16384" width="8.7265625" style="4"/>
  </cols>
  <sheetData>
    <row r="1" spans="1:9" ht="56" x14ac:dyDescent="0.3">
      <c r="A1" s="2" t="s">
        <v>1576</v>
      </c>
      <c r="B1" s="2" t="s">
        <v>1572</v>
      </c>
      <c r="C1" s="5" t="s">
        <v>1577</v>
      </c>
      <c r="D1" s="2" t="s">
        <v>1574</v>
      </c>
      <c r="E1" s="5" t="s">
        <v>1573</v>
      </c>
      <c r="F1" s="5" t="s">
        <v>1214</v>
      </c>
      <c r="G1" s="2" t="s">
        <v>1580</v>
      </c>
      <c r="H1" s="2" t="s">
        <v>1581</v>
      </c>
      <c r="I1" s="2" t="s">
        <v>1582</v>
      </c>
    </row>
    <row r="2" spans="1:9" x14ac:dyDescent="0.3">
      <c r="A2" s="2" t="s">
        <v>1201</v>
      </c>
      <c r="B2" s="4" t="str">
        <f t="shared" ref="B2:B65" si="0">RIGHT(A2,LEN(A2)-FIND(" ",A2))</f>
        <v>Deliver Products and Services (10005)</v>
      </c>
      <c r="C2" s="6" t="str">
        <f t="shared" ref="C2:C65" si="1">LEFT(A2,FIND(" ",A2)-1)</f>
        <v>4</v>
      </c>
      <c r="D2" s="4" t="str">
        <f t="shared" ref="D2:D65" si="2">LEFT(B2,FIND("(",B2)-2)</f>
        <v>Deliver Products and Services</v>
      </c>
      <c r="E2" s="6" t="str">
        <f t="shared" ref="E2:E65" si="3">MID(B2,FIND("(",B2)+1,5)</f>
        <v>10005</v>
      </c>
      <c r="F2" s="6">
        <f t="shared" ref="F2:F65" si="4">INT((LEN(C2)+1)/2)</f>
        <v>1</v>
      </c>
      <c r="I2" s="4">
        <v>1</v>
      </c>
    </row>
    <row r="3" spans="1:9" x14ac:dyDescent="0.3">
      <c r="A3" s="2" t="s">
        <v>215</v>
      </c>
      <c r="B3" s="4" t="str">
        <f t="shared" si="0"/>
        <v>Plan for and align supply chain resources (10215)</v>
      </c>
      <c r="C3" s="6" t="str">
        <f t="shared" si="1"/>
        <v>4.1</v>
      </c>
      <c r="D3" s="4" t="str">
        <f t="shared" si="2"/>
        <v>Plan for and align supply chain resources</v>
      </c>
      <c r="E3" s="6" t="str">
        <f t="shared" si="3"/>
        <v>10215</v>
      </c>
      <c r="F3" s="6">
        <f t="shared" si="4"/>
        <v>2</v>
      </c>
      <c r="H3" s="4">
        <v>1</v>
      </c>
    </row>
    <row r="4" spans="1:9" x14ac:dyDescent="0.3">
      <c r="A4" s="2" t="s">
        <v>216</v>
      </c>
      <c r="B4" s="4" t="str">
        <f t="shared" si="0"/>
        <v>Develop production and materials strategies (10221)</v>
      </c>
      <c r="C4" s="6" t="str">
        <f t="shared" si="1"/>
        <v>4.1.1</v>
      </c>
      <c r="D4" s="4" t="str">
        <f t="shared" si="2"/>
        <v>Develop production and materials strategies</v>
      </c>
      <c r="E4" s="6" t="str">
        <f t="shared" si="3"/>
        <v>10221</v>
      </c>
      <c r="F4" s="6">
        <f t="shared" si="4"/>
        <v>3</v>
      </c>
      <c r="I4" s="4">
        <v>1</v>
      </c>
    </row>
    <row r="5" spans="1:9" x14ac:dyDescent="0.3">
      <c r="A5" s="2" t="s">
        <v>217</v>
      </c>
      <c r="B5" s="4" t="str">
        <f t="shared" si="0"/>
        <v>Define manufacturing goals (10229)</v>
      </c>
      <c r="C5" s="6" t="str">
        <f t="shared" si="1"/>
        <v>4.1.1.1</v>
      </c>
      <c r="D5" s="4" t="str">
        <f t="shared" si="2"/>
        <v>Define manufacturing goals</v>
      </c>
      <c r="E5" s="6" t="str">
        <f t="shared" si="3"/>
        <v>10229</v>
      </c>
      <c r="F5" s="6">
        <f t="shared" si="4"/>
        <v>4</v>
      </c>
      <c r="I5" s="4">
        <v>1</v>
      </c>
    </row>
    <row r="6" spans="1:9" x14ac:dyDescent="0.3">
      <c r="A6" s="2" t="s">
        <v>218</v>
      </c>
      <c r="B6" s="4" t="str">
        <f t="shared" si="0"/>
        <v>Define labor and materials policies  (10230)</v>
      </c>
      <c r="C6" s="6" t="str">
        <f t="shared" si="1"/>
        <v>4.1.1.2</v>
      </c>
      <c r="D6" s="4" t="str">
        <f t="shared" si="2"/>
        <v xml:space="preserve">Define labor and materials policies </v>
      </c>
      <c r="E6" s="6" t="str">
        <f t="shared" si="3"/>
        <v>10230</v>
      </c>
      <c r="F6" s="6">
        <f t="shared" si="4"/>
        <v>4</v>
      </c>
      <c r="H6" s="4">
        <v>1</v>
      </c>
    </row>
    <row r="7" spans="1:9" x14ac:dyDescent="0.3">
      <c r="A7" s="2" t="s">
        <v>219</v>
      </c>
      <c r="B7" s="4" t="str">
        <f t="shared" si="0"/>
        <v>Define outsourcing policies (10231)</v>
      </c>
      <c r="C7" s="6" t="str">
        <f t="shared" si="1"/>
        <v>4.1.1.3</v>
      </c>
      <c r="D7" s="4" t="str">
        <f t="shared" si="2"/>
        <v>Define outsourcing policies</v>
      </c>
      <c r="E7" s="6" t="str">
        <f t="shared" si="3"/>
        <v>10231</v>
      </c>
      <c r="F7" s="6">
        <f t="shared" si="4"/>
        <v>4</v>
      </c>
      <c r="H7" s="4">
        <v>1</v>
      </c>
    </row>
    <row r="8" spans="1:9" ht="28" x14ac:dyDescent="0.3">
      <c r="A8" s="2" t="s">
        <v>220</v>
      </c>
      <c r="B8" s="4" t="str">
        <f t="shared" si="0"/>
        <v>Define manufacturing capital expense policies (10232)</v>
      </c>
      <c r="C8" s="6" t="str">
        <f t="shared" si="1"/>
        <v>4.1.1.4</v>
      </c>
      <c r="D8" s="4" t="str">
        <f t="shared" si="2"/>
        <v>Define manufacturing capital expense policies</v>
      </c>
      <c r="E8" s="6" t="str">
        <f t="shared" si="3"/>
        <v>10232</v>
      </c>
      <c r="F8" s="6">
        <f t="shared" si="4"/>
        <v>4</v>
      </c>
      <c r="H8" s="4">
        <v>1</v>
      </c>
    </row>
    <row r="9" spans="1:9" x14ac:dyDescent="0.3">
      <c r="A9" s="2" t="s">
        <v>221</v>
      </c>
      <c r="B9" s="4" t="str">
        <f t="shared" si="0"/>
        <v>Define capacities (10233)</v>
      </c>
      <c r="C9" s="6" t="str">
        <f t="shared" si="1"/>
        <v>4.1.1.5</v>
      </c>
      <c r="D9" s="4" t="str">
        <f t="shared" si="2"/>
        <v>Define capacities</v>
      </c>
      <c r="E9" s="6" t="str">
        <f t="shared" si="3"/>
        <v>10233</v>
      </c>
      <c r="F9" s="6">
        <f t="shared" si="4"/>
        <v>4</v>
      </c>
      <c r="H9" s="4">
        <v>1</v>
      </c>
    </row>
    <row r="10" spans="1:9" ht="28" x14ac:dyDescent="0.3">
      <c r="A10" s="2" t="s">
        <v>222</v>
      </c>
      <c r="B10" s="4" t="str">
        <f t="shared" si="0"/>
        <v>Define production network and supply constraints (10234)</v>
      </c>
      <c r="C10" s="6" t="str">
        <f t="shared" si="1"/>
        <v>4.1.1.6</v>
      </c>
      <c r="D10" s="4" t="str">
        <f t="shared" si="2"/>
        <v>Define production network and supply constraints</v>
      </c>
      <c r="E10" s="6" t="str">
        <f t="shared" si="3"/>
        <v>10234</v>
      </c>
      <c r="F10" s="6">
        <f t="shared" si="4"/>
        <v>4</v>
      </c>
      <c r="H10" s="4">
        <v>1</v>
      </c>
    </row>
    <row r="11" spans="1:9" x14ac:dyDescent="0.3">
      <c r="A11" s="2" t="s">
        <v>223</v>
      </c>
      <c r="B11" s="4" t="str">
        <f t="shared" si="0"/>
        <v>Define production process (14193)</v>
      </c>
      <c r="C11" s="6" t="str">
        <f t="shared" si="1"/>
        <v>4.1.1.7</v>
      </c>
      <c r="D11" s="4" t="str">
        <f t="shared" si="2"/>
        <v>Define production process</v>
      </c>
      <c r="E11" s="6" t="str">
        <f t="shared" si="3"/>
        <v>14193</v>
      </c>
      <c r="F11" s="6">
        <f t="shared" si="4"/>
        <v>4</v>
      </c>
      <c r="H11" s="4">
        <v>1</v>
      </c>
    </row>
    <row r="12" spans="1:9" ht="28" x14ac:dyDescent="0.3">
      <c r="A12" s="2" t="s">
        <v>224</v>
      </c>
      <c r="B12" s="4" t="str">
        <f t="shared" si="0"/>
        <v>Define production workplace layout and infrastructure (14194)</v>
      </c>
      <c r="C12" s="6" t="str">
        <f t="shared" si="1"/>
        <v>4.1.1.8</v>
      </c>
      <c r="D12" s="4" t="str">
        <f t="shared" si="2"/>
        <v>Define production workplace layout and infrastructure</v>
      </c>
      <c r="E12" s="6" t="str">
        <f t="shared" si="3"/>
        <v>14194</v>
      </c>
      <c r="F12" s="6">
        <f t="shared" si="4"/>
        <v>4</v>
      </c>
      <c r="H12" s="4">
        <v>1</v>
      </c>
    </row>
    <row r="13" spans="1:9" x14ac:dyDescent="0.3">
      <c r="A13" s="2" t="s">
        <v>225</v>
      </c>
      <c r="B13" s="4" t="str">
        <f t="shared" si="0"/>
        <v>Manage demand for products and services  (10222)</v>
      </c>
      <c r="C13" s="6" t="str">
        <f t="shared" si="1"/>
        <v>4.1.2</v>
      </c>
      <c r="D13" s="4" t="str">
        <f t="shared" si="2"/>
        <v xml:space="preserve">Manage demand for products and services </v>
      </c>
      <c r="E13" s="6" t="str">
        <f t="shared" si="3"/>
        <v>10222</v>
      </c>
      <c r="F13" s="6">
        <f t="shared" si="4"/>
        <v>3</v>
      </c>
      <c r="I13" s="4">
        <v>1</v>
      </c>
    </row>
    <row r="14" spans="1:9" x14ac:dyDescent="0.3">
      <c r="A14" s="2" t="s">
        <v>226</v>
      </c>
      <c r="B14" s="4" t="str">
        <f t="shared" si="0"/>
        <v>Develop baseline forecasts (10235)</v>
      </c>
      <c r="C14" s="6" t="str">
        <f t="shared" si="1"/>
        <v>4.1.2.1</v>
      </c>
      <c r="D14" s="4" t="str">
        <f t="shared" si="2"/>
        <v>Develop baseline forecasts</v>
      </c>
      <c r="E14" s="6" t="str">
        <f t="shared" si="3"/>
        <v>10235</v>
      </c>
      <c r="F14" s="6">
        <f t="shared" si="4"/>
        <v>4</v>
      </c>
      <c r="I14" s="4">
        <v>1</v>
      </c>
    </row>
    <row r="15" spans="1:9" x14ac:dyDescent="0.3">
      <c r="A15" s="2" t="s">
        <v>227</v>
      </c>
      <c r="B15" s="4" t="str">
        <f t="shared" si="0"/>
        <v>Collaborate with customers (10236)</v>
      </c>
      <c r="C15" s="6" t="str">
        <f t="shared" si="1"/>
        <v>4.1.2.2</v>
      </c>
      <c r="D15" s="4" t="str">
        <f t="shared" si="2"/>
        <v>Collaborate with customers</v>
      </c>
      <c r="E15" s="6" t="str">
        <f t="shared" si="3"/>
        <v>10236</v>
      </c>
      <c r="F15" s="6">
        <f t="shared" si="4"/>
        <v>4</v>
      </c>
      <c r="I15" s="4">
        <v>1</v>
      </c>
    </row>
    <row r="16" spans="1:9" x14ac:dyDescent="0.3">
      <c r="A16" s="2" t="s">
        <v>228</v>
      </c>
      <c r="B16" s="4" t="str">
        <f t="shared" si="0"/>
        <v>Develop consensus forecast (10237)</v>
      </c>
      <c r="C16" s="6" t="str">
        <f t="shared" si="1"/>
        <v>4.1.2.3</v>
      </c>
      <c r="D16" s="4" t="str">
        <f t="shared" si="2"/>
        <v>Develop consensus forecast</v>
      </c>
      <c r="E16" s="6" t="str">
        <f t="shared" si="3"/>
        <v>10237</v>
      </c>
      <c r="F16" s="6">
        <f t="shared" si="4"/>
        <v>4</v>
      </c>
      <c r="I16" s="4">
        <v>1</v>
      </c>
    </row>
    <row r="17" spans="1:9" x14ac:dyDescent="0.3">
      <c r="A17" s="2" t="s">
        <v>229</v>
      </c>
      <c r="B17" s="4" t="str">
        <f t="shared" si="0"/>
        <v>Determine available to promise  (10238)</v>
      </c>
      <c r="C17" s="6" t="str">
        <f t="shared" si="1"/>
        <v>4.1.2.4</v>
      </c>
      <c r="D17" s="4" t="str">
        <f t="shared" si="2"/>
        <v xml:space="preserve">Determine available to promise </v>
      </c>
      <c r="E17" s="6" t="str">
        <f t="shared" si="3"/>
        <v>10238</v>
      </c>
      <c r="F17" s="6">
        <f t="shared" si="4"/>
        <v>4</v>
      </c>
      <c r="I17" s="4">
        <v>1</v>
      </c>
    </row>
    <row r="18" spans="1:9" ht="28" x14ac:dyDescent="0.3">
      <c r="A18" s="2" t="s">
        <v>230</v>
      </c>
      <c r="B18" s="4" t="str">
        <f t="shared" si="0"/>
        <v>Monitor activity against forecast and revise forecast (10239)</v>
      </c>
      <c r="C18" s="6" t="str">
        <f t="shared" si="1"/>
        <v>4.1.2.5</v>
      </c>
      <c r="D18" s="4" t="str">
        <f t="shared" si="2"/>
        <v>Monitor activity against forecast and revise forecast</v>
      </c>
      <c r="E18" s="6" t="str">
        <f t="shared" si="3"/>
        <v>10239</v>
      </c>
      <c r="F18" s="6">
        <f t="shared" si="4"/>
        <v>4</v>
      </c>
      <c r="I18" s="4">
        <v>1</v>
      </c>
    </row>
    <row r="19" spans="1:9" x14ac:dyDescent="0.3">
      <c r="A19" s="2" t="s">
        <v>231</v>
      </c>
      <c r="B19" s="4" t="str">
        <f t="shared" si="0"/>
        <v>Evaluate and revise forecasting approach (10240)</v>
      </c>
      <c r="C19" s="6" t="str">
        <f t="shared" si="1"/>
        <v>4.1.2.6</v>
      </c>
      <c r="D19" s="4" t="str">
        <f t="shared" si="2"/>
        <v>Evaluate and revise forecasting approach</v>
      </c>
      <c r="E19" s="6" t="str">
        <f t="shared" si="3"/>
        <v>10240</v>
      </c>
      <c r="F19" s="6">
        <f t="shared" si="4"/>
        <v>4</v>
      </c>
      <c r="I19" s="4">
        <v>1</v>
      </c>
    </row>
    <row r="20" spans="1:9" x14ac:dyDescent="0.3">
      <c r="A20" s="2" t="s">
        <v>232</v>
      </c>
      <c r="B20" s="4" t="str">
        <f t="shared" si="0"/>
        <v>Measure forecast accuracy (10241)</v>
      </c>
      <c r="C20" s="6" t="str">
        <f t="shared" si="1"/>
        <v>4.1.2.7</v>
      </c>
      <c r="D20" s="4" t="str">
        <f t="shared" si="2"/>
        <v>Measure forecast accuracy</v>
      </c>
      <c r="E20" s="6" t="str">
        <f t="shared" si="3"/>
        <v>10241</v>
      </c>
      <c r="F20" s="6">
        <f t="shared" si="4"/>
        <v>4</v>
      </c>
      <c r="I20" s="4">
        <v>1</v>
      </c>
    </row>
    <row r="21" spans="1:9" x14ac:dyDescent="0.3">
      <c r="A21" s="2" t="s">
        <v>233</v>
      </c>
      <c r="B21" s="4" t="str">
        <f t="shared" si="0"/>
        <v>Create materials plan (10223)</v>
      </c>
      <c r="C21" s="6" t="str">
        <f t="shared" si="1"/>
        <v>4.1.3</v>
      </c>
      <c r="D21" s="4" t="str">
        <f t="shared" si="2"/>
        <v>Create materials plan</v>
      </c>
      <c r="E21" s="6" t="str">
        <f t="shared" si="3"/>
        <v>10223</v>
      </c>
      <c r="F21" s="6">
        <f t="shared" si="4"/>
        <v>3</v>
      </c>
      <c r="H21" s="4">
        <v>1</v>
      </c>
      <c r="I21" s="4" t="s">
        <v>1571</v>
      </c>
    </row>
    <row r="22" spans="1:9" x14ac:dyDescent="0.3">
      <c r="A22" s="2" t="s">
        <v>234</v>
      </c>
      <c r="B22" s="4" t="str">
        <f t="shared" si="0"/>
        <v>Create unconstrained plan (10242)</v>
      </c>
      <c r="C22" s="6" t="str">
        <f t="shared" si="1"/>
        <v>4.1.3.1</v>
      </c>
      <c r="D22" s="4" t="str">
        <f t="shared" si="2"/>
        <v>Create unconstrained plan</v>
      </c>
      <c r="E22" s="6" t="str">
        <f t="shared" si="3"/>
        <v>10242</v>
      </c>
      <c r="F22" s="6">
        <f t="shared" si="4"/>
        <v>4</v>
      </c>
      <c r="H22" s="4">
        <v>1</v>
      </c>
    </row>
    <row r="23" spans="1:9" ht="28" x14ac:dyDescent="0.3">
      <c r="A23" s="2" t="s">
        <v>235</v>
      </c>
      <c r="B23" s="4" t="str">
        <f t="shared" si="0"/>
        <v>Collaborate with supplier and contract manufacturers (10243)</v>
      </c>
      <c r="C23" s="6" t="str">
        <f t="shared" si="1"/>
        <v>4.1.3.2</v>
      </c>
      <c r="D23" s="4" t="str">
        <f t="shared" si="2"/>
        <v>Collaborate with supplier and contract manufacturers</v>
      </c>
      <c r="E23" s="6" t="str">
        <f t="shared" si="3"/>
        <v>10243</v>
      </c>
      <c r="F23" s="6">
        <f t="shared" si="4"/>
        <v>4</v>
      </c>
      <c r="I23" s="4">
        <v>1</v>
      </c>
    </row>
    <row r="24" spans="1:9" ht="28" x14ac:dyDescent="0.3">
      <c r="A24" s="2" t="s">
        <v>236</v>
      </c>
      <c r="B24" s="4" t="str">
        <f t="shared" si="0"/>
        <v>Identify critical materials and supplier capacity (10244)</v>
      </c>
      <c r="C24" s="6" t="str">
        <f t="shared" si="1"/>
        <v>4.1.3.3</v>
      </c>
      <c r="D24" s="4" t="str">
        <f t="shared" si="2"/>
        <v>Identify critical materials and supplier capacity</v>
      </c>
      <c r="E24" s="6" t="str">
        <f t="shared" si="3"/>
        <v>10244</v>
      </c>
      <c r="F24" s="6">
        <f t="shared" si="4"/>
        <v>4</v>
      </c>
      <c r="G24" s="4">
        <v>1</v>
      </c>
    </row>
    <row r="25" spans="1:9" x14ac:dyDescent="0.3">
      <c r="A25" s="2" t="s">
        <v>237</v>
      </c>
      <c r="B25" s="4" t="str">
        <f t="shared" si="0"/>
        <v>Monitor material specifications  (10245)</v>
      </c>
      <c r="C25" s="6" t="str">
        <f t="shared" si="1"/>
        <v>4.1.3.4</v>
      </c>
      <c r="D25" s="4" t="str">
        <f t="shared" si="2"/>
        <v xml:space="preserve">Monitor material specifications </v>
      </c>
      <c r="E25" s="6" t="str">
        <f t="shared" si="3"/>
        <v>10245</v>
      </c>
      <c r="F25" s="6">
        <f t="shared" si="4"/>
        <v>4</v>
      </c>
      <c r="I25" s="4">
        <v>1</v>
      </c>
    </row>
    <row r="26" spans="1:9" x14ac:dyDescent="0.3">
      <c r="A26" s="2" t="s">
        <v>238</v>
      </c>
      <c r="B26" s="4" t="str">
        <f t="shared" si="0"/>
        <v>Generate constrained plan (10246)</v>
      </c>
      <c r="C26" s="6" t="str">
        <f t="shared" si="1"/>
        <v>4.1.3.5</v>
      </c>
      <c r="D26" s="4" t="str">
        <f t="shared" si="2"/>
        <v>Generate constrained plan</v>
      </c>
      <c r="E26" s="6" t="str">
        <f t="shared" si="3"/>
        <v>10246</v>
      </c>
      <c r="F26" s="6">
        <f t="shared" si="4"/>
        <v>4</v>
      </c>
      <c r="H26" s="4">
        <v>1</v>
      </c>
    </row>
    <row r="27" spans="1:9" x14ac:dyDescent="0.3">
      <c r="A27" s="2" t="s">
        <v>239</v>
      </c>
      <c r="B27" s="4" t="str">
        <f t="shared" si="0"/>
        <v>Define production balance and control (14196)</v>
      </c>
      <c r="C27" s="6" t="str">
        <f t="shared" si="1"/>
        <v>4.1.3.6</v>
      </c>
      <c r="D27" s="4" t="str">
        <f t="shared" si="2"/>
        <v>Define production balance and control</v>
      </c>
      <c r="E27" s="6" t="str">
        <f t="shared" si="3"/>
        <v>14196</v>
      </c>
      <c r="F27" s="6">
        <f t="shared" si="4"/>
        <v>4</v>
      </c>
      <c r="I27" s="4">
        <v>1</v>
      </c>
    </row>
    <row r="28" spans="1:9" ht="28" x14ac:dyDescent="0.3">
      <c r="A28" s="2" t="s">
        <v>240</v>
      </c>
      <c r="B28" s="4" t="str">
        <f t="shared" si="0"/>
        <v>Create and manage master production schedule (10224)</v>
      </c>
      <c r="C28" s="6" t="str">
        <f t="shared" si="1"/>
        <v>4.1.4</v>
      </c>
      <c r="D28" s="4" t="str">
        <f t="shared" si="2"/>
        <v>Create and manage master production schedule</v>
      </c>
      <c r="E28" s="6" t="str">
        <f t="shared" si="3"/>
        <v>10224</v>
      </c>
      <c r="F28" s="6">
        <f t="shared" si="4"/>
        <v>3</v>
      </c>
      <c r="H28" s="4">
        <v>1</v>
      </c>
    </row>
    <row r="29" spans="1:9" ht="28" x14ac:dyDescent="0.3">
      <c r="A29" s="2" t="s">
        <v>241</v>
      </c>
      <c r="B29" s="4" t="str">
        <f t="shared" si="0"/>
        <v>Create site-level production plan and schedule (10247)</v>
      </c>
      <c r="C29" s="6" t="str">
        <f t="shared" si="1"/>
        <v>4.1.4.1</v>
      </c>
      <c r="D29" s="4" t="str">
        <f t="shared" si="2"/>
        <v>Create site-level production plan and schedule</v>
      </c>
      <c r="E29" s="6" t="str">
        <f t="shared" si="3"/>
        <v>10247</v>
      </c>
      <c r="F29" s="6">
        <f t="shared" si="4"/>
        <v>4</v>
      </c>
      <c r="H29" s="4">
        <v>1</v>
      </c>
    </row>
    <row r="30" spans="1:9" x14ac:dyDescent="0.3">
      <c r="A30" s="2" t="s">
        <v>242</v>
      </c>
      <c r="B30" s="4" t="str">
        <f t="shared" si="0"/>
        <v>Manage work-in-progress inventory  (10248)</v>
      </c>
      <c r="C30" s="6" t="str">
        <f t="shared" si="1"/>
        <v>4.1.4.2</v>
      </c>
      <c r="D30" s="4" t="str">
        <f t="shared" si="2"/>
        <v xml:space="preserve">Manage work-in-progress inventory </v>
      </c>
      <c r="E30" s="6" t="str">
        <f t="shared" si="3"/>
        <v>10248</v>
      </c>
      <c r="F30" s="6">
        <f t="shared" si="4"/>
        <v>4</v>
      </c>
      <c r="H30" s="4">
        <v>1</v>
      </c>
    </row>
    <row r="31" spans="1:9" x14ac:dyDescent="0.3">
      <c r="A31" s="2" t="s">
        <v>243</v>
      </c>
      <c r="B31" s="4" t="str">
        <f t="shared" si="0"/>
        <v>Collaborate with suppliers (10249)</v>
      </c>
      <c r="C31" s="6" t="str">
        <f t="shared" si="1"/>
        <v>4.1.4.3</v>
      </c>
      <c r="D31" s="4" t="str">
        <f t="shared" si="2"/>
        <v>Collaborate with suppliers</v>
      </c>
      <c r="E31" s="6" t="str">
        <f t="shared" si="3"/>
        <v>10249</v>
      </c>
      <c r="F31" s="6">
        <f t="shared" si="4"/>
        <v>4</v>
      </c>
      <c r="H31" s="4">
        <v>1</v>
      </c>
    </row>
    <row r="32" spans="1:9" ht="28" x14ac:dyDescent="0.3">
      <c r="A32" s="2" t="s">
        <v>244</v>
      </c>
      <c r="B32" s="4" t="str">
        <f t="shared" si="0"/>
        <v>Execute site-level production plan and schedule (10250)</v>
      </c>
      <c r="C32" s="6" t="str">
        <f t="shared" si="1"/>
        <v>4.1.4.4</v>
      </c>
      <c r="D32" s="4" t="str">
        <f t="shared" si="2"/>
        <v>Execute site-level production plan and schedule</v>
      </c>
      <c r="E32" s="6" t="str">
        <f t="shared" si="3"/>
        <v>10250</v>
      </c>
      <c r="F32" s="6">
        <f t="shared" si="4"/>
        <v>4</v>
      </c>
      <c r="H32" s="4">
        <v>1</v>
      </c>
    </row>
    <row r="33" spans="1:8" ht="28" x14ac:dyDescent="0.3">
      <c r="A33" s="2" t="s">
        <v>245</v>
      </c>
      <c r="B33" s="4" t="str">
        <f t="shared" si="0"/>
        <v>Monitor master production schedule and plan (17041)</v>
      </c>
      <c r="C33" s="6" t="str">
        <f t="shared" si="1"/>
        <v>4.1.4.5</v>
      </c>
      <c r="D33" s="4" t="str">
        <f t="shared" si="2"/>
        <v>Monitor master production schedule and plan</v>
      </c>
      <c r="E33" s="6" t="str">
        <f t="shared" si="3"/>
        <v>17041</v>
      </c>
      <c r="F33" s="6">
        <f t="shared" si="4"/>
        <v>4</v>
      </c>
      <c r="H33" s="4">
        <v>1</v>
      </c>
    </row>
    <row r="34" spans="1:8" x14ac:dyDescent="0.3">
      <c r="A34" s="2" t="s">
        <v>246</v>
      </c>
      <c r="B34" s="4" t="str">
        <f t="shared" si="0"/>
        <v>Plan distribution requirements (17042)</v>
      </c>
      <c r="C34" s="6" t="str">
        <f t="shared" si="1"/>
        <v>4.1.5</v>
      </c>
      <c r="D34" s="4" t="str">
        <f t="shared" si="2"/>
        <v>Plan distribution requirements</v>
      </c>
      <c r="E34" s="6" t="str">
        <f t="shared" si="3"/>
        <v>17042</v>
      </c>
      <c r="F34" s="6">
        <f t="shared" si="4"/>
        <v>3</v>
      </c>
      <c r="H34" s="4">
        <v>1</v>
      </c>
    </row>
    <row r="35" spans="1:8" x14ac:dyDescent="0.3">
      <c r="A35" s="2" t="s">
        <v>247</v>
      </c>
      <c r="B35" s="4" t="str">
        <f t="shared" si="0"/>
        <v>Maintain master data (10252)</v>
      </c>
      <c r="C35" s="6" t="str">
        <f t="shared" si="1"/>
        <v>4.1.5.1</v>
      </c>
      <c r="D35" s="4" t="str">
        <f t="shared" si="2"/>
        <v>Maintain master data</v>
      </c>
      <c r="E35" s="6" t="str">
        <f t="shared" si="3"/>
        <v>10252</v>
      </c>
      <c r="F35" s="6">
        <f t="shared" si="4"/>
        <v>4</v>
      </c>
      <c r="G35" s="4">
        <v>1</v>
      </c>
    </row>
    <row r="36" spans="1:8" ht="28" x14ac:dyDescent="0.3">
      <c r="A36" s="2" t="s">
        <v>248</v>
      </c>
      <c r="B36" s="4" t="str">
        <f t="shared" si="0"/>
        <v>Determine finished goods inventory requirements at destination (10253)</v>
      </c>
      <c r="C36" s="6" t="str">
        <f t="shared" si="1"/>
        <v>4.1.5.2</v>
      </c>
      <c r="D36" s="4" t="str">
        <f t="shared" si="2"/>
        <v>Determine finished goods inventory requirements at destination</v>
      </c>
      <c r="E36" s="6" t="str">
        <f t="shared" si="3"/>
        <v>10253</v>
      </c>
      <c r="F36" s="6">
        <f t="shared" si="4"/>
        <v>4</v>
      </c>
      <c r="H36" s="4">
        <v>1</v>
      </c>
    </row>
    <row r="37" spans="1:8" x14ac:dyDescent="0.3">
      <c r="A37" s="2" t="s">
        <v>249</v>
      </c>
      <c r="B37" s="4" t="str">
        <f t="shared" si="0"/>
        <v>Calculate requirements at destination  (10254)</v>
      </c>
      <c r="C37" s="6" t="str">
        <f t="shared" si="1"/>
        <v>4.1.5.3</v>
      </c>
      <c r="D37" s="4" t="str">
        <f t="shared" si="2"/>
        <v xml:space="preserve">Calculate requirements at destination </v>
      </c>
      <c r="E37" s="6" t="str">
        <f t="shared" si="3"/>
        <v>10254</v>
      </c>
      <c r="F37" s="6">
        <f t="shared" si="4"/>
        <v>4</v>
      </c>
      <c r="H37" s="4">
        <v>1</v>
      </c>
    </row>
    <row r="38" spans="1:8" x14ac:dyDescent="0.3">
      <c r="A38" s="2" t="s">
        <v>250</v>
      </c>
      <c r="B38" s="4" t="str">
        <f t="shared" si="0"/>
        <v>Calculate consolidation at source  (10255)</v>
      </c>
      <c r="C38" s="6" t="str">
        <f t="shared" si="1"/>
        <v>4.1.5.4</v>
      </c>
      <c r="D38" s="4" t="str">
        <f t="shared" si="2"/>
        <v xml:space="preserve">Calculate consolidation at source </v>
      </c>
      <c r="E38" s="6" t="str">
        <f t="shared" si="3"/>
        <v>10255</v>
      </c>
      <c r="F38" s="6">
        <f t="shared" si="4"/>
        <v>4</v>
      </c>
      <c r="H38" s="4">
        <v>1</v>
      </c>
    </row>
    <row r="39" spans="1:8" ht="28" x14ac:dyDescent="0.3">
      <c r="A39" s="2" t="s">
        <v>251</v>
      </c>
      <c r="B39" s="4" t="str">
        <f t="shared" si="0"/>
        <v>Manage collaborative replenishment planning (10256)</v>
      </c>
      <c r="C39" s="6" t="str">
        <f t="shared" si="1"/>
        <v>4.1.5.5</v>
      </c>
      <c r="D39" s="4" t="str">
        <f t="shared" si="2"/>
        <v>Manage collaborative replenishment planning</v>
      </c>
      <c r="E39" s="6" t="str">
        <f t="shared" si="3"/>
        <v>10256</v>
      </c>
      <c r="F39" s="6">
        <f t="shared" si="4"/>
        <v>4</v>
      </c>
      <c r="H39" s="4">
        <v>1</v>
      </c>
    </row>
    <row r="40" spans="1:8" x14ac:dyDescent="0.3">
      <c r="A40" s="2" t="s">
        <v>252</v>
      </c>
      <c r="B40" s="4" t="str">
        <f t="shared" si="0"/>
        <v>Manage requirements for partners  (10257)</v>
      </c>
      <c r="C40" s="6" t="str">
        <f t="shared" si="1"/>
        <v>4.1.5.6</v>
      </c>
      <c r="D40" s="4" t="str">
        <f t="shared" si="2"/>
        <v xml:space="preserve">Manage requirements for partners </v>
      </c>
      <c r="E40" s="6" t="str">
        <f t="shared" si="3"/>
        <v>10257</v>
      </c>
      <c r="F40" s="6">
        <f t="shared" si="4"/>
        <v>4</v>
      </c>
      <c r="G40" s="4">
        <v>1</v>
      </c>
      <c r="H40" s="4" t="s">
        <v>1571</v>
      </c>
    </row>
    <row r="41" spans="1:8" x14ac:dyDescent="0.3">
      <c r="A41" s="2" t="s">
        <v>253</v>
      </c>
      <c r="B41" s="4" t="str">
        <f t="shared" si="0"/>
        <v>Calculate destination dispatch plan  (10258)</v>
      </c>
      <c r="C41" s="6" t="str">
        <f t="shared" si="1"/>
        <v>4.1.5.7</v>
      </c>
      <c r="D41" s="4" t="str">
        <f t="shared" si="2"/>
        <v xml:space="preserve">Calculate destination dispatch plan </v>
      </c>
      <c r="E41" s="6" t="str">
        <f t="shared" si="3"/>
        <v>10258</v>
      </c>
      <c r="F41" s="6">
        <f t="shared" si="4"/>
        <v>4</v>
      </c>
      <c r="H41" s="4">
        <v>1</v>
      </c>
    </row>
    <row r="42" spans="1:8" x14ac:dyDescent="0.3">
      <c r="A42" s="2" t="s">
        <v>254</v>
      </c>
      <c r="B42" s="4" t="str">
        <f t="shared" si="0"/>
        <v>Manage dispatch plan attainment  (10259)</v>
      </c>
      <c r="C42" s="6" t="str">
        <f t="shared" si="1"/>
        <v>4.1.5.8</v>
      </c>
      <c r="D42" s="4" t="str">
        <f t="shared" si="2"/>
        <v xml:space="preserve">Manage dispatch plan attainment </v>
      </c>
      <c r="E42" s="6" t="str">
        <f t="shared" si="3"/>
        <v>10259</v>
      </c>
      <c r="F42" s="6">
        <f t="shared" si="4"/>
        <v>4</v>
      </c>
      <c r="H42" s="4">
        <v>1</v>
      </c>
    </row>
    <row r="43" spans="1:8" x14ac:dyDescent="0.3">
      <c r="A43" s="2" t="s">
        <v>255</v>
      </c>
      <c r="B43" s="4" t="str">
        <f t="shared" si="0"/>
        <v>Calculate destination load plans  (10260)</v>
      </c>
      <c r="C43" s="6" t="str">
        <f t="shared" si="1"/>
        <v>4.1.5.9</v>
      </c>
      <c r="D43" s="4" t="str">
        <f t="shared" si="2"/>
        <v xml:space="preserve">Calculate destination load plans </v>
      </c>
      <c r="E43" s="6" t="str">
        <f t="shared" si="3"/>
        <v>10260</v>
      </c>
      <c r="F43" s="6">
        <f t="shared" si="4"/>
        <v>4</v>
      </c>
      <c r="H43" s="4">
        <v>1</v>
      </c>
    </row>
    <row r="44" spans="1:8" x14ac:dyDescent="0.3">
      <c r="A44" s="2" t="s">
        <v>256</v>
      </c>
      <c r="B44" s="4" t="str">
        <f t="shared" si="0"/>
        <v>Manage partner load plan (10261)</v>
      </c>
      <c r="C44" s="6" t="str">
        <f t="shared" si="1"/>
        <v>4.1.5.10</v>
      </c>
      <c r="D44" s="4" t="str">
        <f t="shared" si="2"/>
        <v>Manage partner load plan</v>
      </c>
      <c r="E44" s="6" t="str">
        <f t="shared" si="3"/>
        <v>10261</v>
      </c>
      <c r="F44" s="6">
        <f t="shared" si="4"/>
        <v>4</v>
      </c>
      <c r="H44" s="4">
        <v>1</v>
      </c>
    </row>
    <row r="45" spans="1:8" x14ac:dyDescent="0.3">
      <c r="A45" s="2" t="s">
        <v>257</v>
      </c>
      <c r="B45" s="4" t="str">
        <f t="shared" si="0"/>
        <v>Manage cost of supply (10262)</v>
      </c>
      <c r="C45" s="6" t="str">
        <f t="shared" si="1"/>
        <v>4.1.5.11</v>
      </c>
      <c r="D45" s="4" t="str">
        <f t="shared" si="2"/>
        <v>Manage cost of supply</v>
      </c>
      <c r="E45" s="6" t="str">
        <f t="shared" si="3"/>
        <v>10262</v>
      </c>
      <c r="F45" s="6">
        <f t="shared" si="4"/>
        <v>4</v>
      </c>
      <c r="H45" s="4">
        <v>1</v>
      </c>
    </row>
    <row r="46" spans="1:8" x14ac:dyDescent="0.3">
      <c r="A46" s="2" t="s">
        <v>258</v>
      </c>
      <c r="B46" s="4" t="str">
        <f t="shared" si="0"/>
        <v>Manage capacity utilization (10263)</v>
      </c>
      <c r="C46" s="6" t="str">
        <f t="shared" si="1"/>
        <v>4.1.5.12</v>
      </c>
      <c r="D46" s="4" t="str">
        <f t="shared" si="2"/>
        <v>Manage capacity utilization</v>
      </c>
      <c r="E46" s="6" t="str">
        <f t="shared" si="3"/>
        <v>10263</v>
      </c>
      <c r="F46" s="6">
        <f t="shared" si="4"/>
        <v>4</v>
      </c>
      <c r="H46" s="4">
        <v>1</v>
      </c>
    </row>
    <row r="47" spans="1:8" x14ac:dyDescent="0.3">
      <c r="A47" s="2" t="s">
        <v>259</v>
      </c>
      <c r="B47" s="4" t="str">
        <f t="shared" si="0"/>
        <v>Establish distribution planning constraints  (10226)</v>
      </c>
      <c r="C47" s="6" t="str">
        <f t="shared" si="1"/>
        <v>4.1.6</v>
      </c>
      <c r="D47" s="4" t="str">
        <f t="shared" si="2"/>
        <v xml:space="preserve">Establish distribution planning constraints </v>
      </c>
      <c r="E47" s="6" t="str">
        <f t="shared" si="3"/>
        <v>10226</v>
      </c>
      <c r="F47" s="6">
        <f t="shared" si="4"/>
        <v>3</v>
      </c>
      <c r="H47" s="4">
        <v>1</v>
      </c>
    </row>
    <row r="48" spans="1:8" ht="28" x14ac:dyDescent="0.3">
      <c r="A48" s="2" t="s">
        <v>260</v>
      </c>
      <c r="B48" s="4" t="str">
        <f t="shared" si="0"/>
        <v>Establish distribution center layout constraints (10267)</v>
      </c>
      <c r="C48" s="6" t="str">
        <f t="shared" si="1"/>
        <v>4.1.6.1</v>
      </c>
      <c r="D48" s="4" t="str">
        <f t="shared" si="2"/>
        <v>Establish distribution center layout constraints</v>
      </c>
      <c r="E48" s="6" t="str">
        <f t="shared" si="3"/>
        <v>10267</v>
      </c>
      <c r="F48" s="6">
        <f t="shared" si="4"/>
        <v>4</v>
      </c>
      <c r="H48" s="4">
        <v>1</v>
      </c>
    </row>
    <row r="49" spans="1:9" ht="28" x14ac:dyDescent="0.3">
      <c r="A49" s="2" t="s">
        <v>261</v>
      </c>
      <c r="B49" s="4" t="str">
        <f t="shared" si="0"/>
        <v>Establish inventory management constraints (10268)</v>
      </c>
      <c r="C49" s="6" t="str">
        <f t="shared" si="1"/>
        <v>4.1.6.2</v>
      </c>
      <c r="D49" s="4" t="str">
        <f t="shared" si="2"/>
        <v>Establish inventory management constraints</v>
      </c>
      <c r="E49" s="6" t="str">
        <f t="shared" si="3"/>
        <v>10268</v>
      </c>
      <c r="F49" s="6">
        <f t="shared" si="4"/>
        <v>4</v>
      </c>
      <c r="H49" s="4">
        <v>1</v>
      </c>
    </row>
    <row r="50" spans="1:9" ht="28" x14ac:dyDescent="0.3">
      <c r="A50" s="2" t="s">
        <v>262</v>
      </c>
      <c r="B50" s="4" t="str">
        <f t="shared" si="0"/>
        <v>Establish transportation management constraints (10269)</v>
      </c>
      <c r="C50" s="6" t="str">
        <f t="shared" si="1"/>
        <v>4.1.6.3</v>
      </c>
      <c r="D50" s="4" t="str">
        <f t="shared" si="2"/>
        <v>Establish transportation management constraints</v>
      </c>
      <c r="E50" s="6" t="str">
        <f t="shared" si="3"/>
        <v>10269</v>
      </c>
      <c r="F50" s="6">
        <f t="shared" si="4"/>
        <v>4</v>
      </c>
      <c r="H50" s="4">
        <v>1</v>
      </c>
    </row>
    <row r="51" spans="1:9" x14ac:dyDescent="0.3">
      <c r="A51" s="2" t="s">
        <v>263</v>
      </c>
      <c r="B51" s="4" t="str">
        <f t="shared" si="0"/>
        <v>Review distribution planning policies (10227)</v>
      </c>
      <c r="C51" s="6" t="str">
        <f t="shared" si="1"/>
        <v>4.1.7</v>
      </c>
      <c r="D51" s="4" t="str">
        <f t="shared" si="2"/>
        <v>Review distribution planning policies</v>
      </c>
      <c r="E51" s="6" t="str">
        <f t="shared" si="3"/>
        <v>10227</v>
      </c>
      <c r="F51" s="6">
        <f t="shared" si="4"/>
        <v>3</v>
      </c>
      <c r="H51" s="4">
        <v>1</v>
      </c>
    </row>
    <row r="52" spans="1:9" x14ac:dyDescent="0.3">
      <c r="A52" s="2" t="s">
        <v>264</v>
      </c>
      <c r="B52" s="4" t="str">
        <f t="shared" si="0"/>
        <v>Review distribution network (10264)</v>
      </c>
      <c r="C52" s="6" t="str">
        <f t="shared" si="1"/>
        <v>4.1.7.1</v>
      </c>
      <c r="D52" s="4" t="str">
        <f t="shared" si="2"/>
        <v>Review distribution network</v>
      </c>
      <c r="E52" s="6" t="str">
        <f t="shared" si="3"/>
        <v>10264</v>
      </c>
      <c r="F52" s="6">
        <f t="shared" si="4"/>
        <v>4</v>
      </c>
      <c r="H52" s="4">
        <v>1</v>
      </c>
    </row>
    <row r="53" spans="1:9" x14ac:dyDescent="0.3">
      <c r="A53" s="2" t="s">
        <v>265</v>
      </c>
      <c r="B53" s="4" t="str">
        <f t="shared" si="0"/>
        <v>Establish sourcing relationships  (10265)</v>
      </c>
      <c r="C53" s="6" t="str">
        <f t="shared" si="1"/>
        <v>4.1.7.2</v>
      </c>
      <c r="D53" s="4" t="str">
        <f t="shared" si="2"/>
        <v xml:space="preserve">Establish sourcing relationships </v>
      </c>
      <c r="E53" s="6" t="str">
        <f t="shared" si="3"/>
        <v>10265</v>
      </c>
      <c r="F53" s="6">
        <f t="shared" si="4"/>
        <v>4</v>
      </c>
      <c r="H53" s="4" t="s">
        <v>1571</v>
      </c>
      <c r="I53" s="4">
        <v>1</v>
      </c>
    </row>
    <row r="54" spans="1:9" x14ac:dyDescent="0.3">
      <c r="A54" s="2" t="s">
        <v>266</v>
      </c>
      <c r="B54" s="4" t="str">
        <f t="shared" si="0"/>
        <v>Establish dynamic deployment policies (10266)</v>
      </c>
      <c r="C54" s="6" t="str">
        <f t="shared" si="1"/>
        <v>4.1.7.3</v>
      </c>
      <c r="D54" s="4" t="str">
        <f t="shared" si="2"/>
        <v>Establish dynamic deployment policies</v>
      </c>
      <c r="E54" s="6" t="str">
        <f t="shared" si="3"/>
        <v>10266</v>
      </c>
      <c r="F54" s="6">
        <f t="shared" si="4"/>
        <v>4</v>
      </c>
      <c r="H54" s="4">
        <v>1</v>
      </c>
    </row>
    <row r="55" spans="1:9" x14ac:dyDescent="0.3">
      <c r="A55" s="2" t="s">
        <v>267</v>
      </c>
      <c r="B55" s="4" t="str">
        <f t="shared" si="0"/>
        <v>Assess distribution planning performance  (10228)</v>
      </c>
      <c r="C55" s="6" t="str">
        <f t="shared" si="1"/>
        <v>4.1.8</v>
      </c>
      <c r="D55" s="4" t="str">
        <f t="shared" si="2"/>
        <v xml:space="preserve">Assess distribution planning performance </v>
      </c>
      <c r="E55" s="6" t="str">
        <f t="shared" si="3"/>
        <v>10228</v>
      </c>
      <c r="F55" s="6">
        <f t="shared" si="4"/>
        <v>3</v>
      </c>
      <c r="H55" s="4">
        <v>1</v>
      </c>
    </row>
    <row r="56" spans="1:9" ht="28" x14ac:dyDescent="0.3">
      <c r="A56" s="2" t="s">
        <v>268</v>
      </c>
      <c r="B56" s="4" t="str">
        <f t="shared" si="0"/>
        <v>Establish appropriate performance indicators (metrics) (10270)</v>
      </c>
      <c r="C56" s="6" t="str">
        <f t="shared" si="1"/>
        <v>4.1.8.1</v>
      </c>
      <c r="D56" s="4" t="str">
        <f t="shared" si="2"/>
        <v>Establish appropriate performance indicators</v>
      </c>
      <c r="E56" s="6" t="str">
        <f t="shared" si="3"/>
        <v>metri</v>
      </c>
      <c r="F56" s="6">
        <f t="shared" si="4"/>
        <v>4</v>
      </c>
      <c r="G56" s="4">
        <v>1</v>
      </c>
    </row>
    <row r="57" spans="1:9" x14ac:dyDescent="0.3">
      <c r="A57" s="2" t="s">
        <v>269</v>
      </c>
      <c r="B57" s="4" t="str">
        <f t="shared" si="0"/>
        <v>Establish monitoring frequency  (10271)</v>
      </c>
      <c r="C57" s="6" t="str">
        <f t="shared" si="1"/>
        <v>4.1.8.2</v>
      </c>
      <c r="D57" s="4" t="str">
        <f t="shared" si="2"/>
        <v xml:space="preserve">Establish monitoring frequency </v>
      </c>
      <c r="E57" s="6" t="str">
        <f t="shared" si="3"/>
        <v>10271</v>
      </c>
      <c r="F57" s="6">
        <f t="shared" si="4"/>
        <v>4</v>
      </c>
      <c r="H57" s="4">
        <v>1</v>
      </c>
    </row>
    <row r="58" spans="1:9" x14ac:dyDescent="0.3">
      <c r="A58" s="2" t="s">
        <v>270</v>
      </c>
      <c r="B58" s="4" t="str">
        <f t="shared" si="0"/>
        <v>Calculate performance measures  (10272)</v>
      </c>
      <c r="C58" s="6" t="str">
        <f t="shared" si="1"/>
        <v>4.1.8.3</v>
      </c>
      <c r="D58" s="4" t="str">
        <f t="shared" si="2"/>
        <v xml:space="preserve">Calculate performance measures </v>
      </c>
      <c r="E58" s="6" t="str">
        <f t="shared" si="3"/>
        <v>10272</v>
      </c>
      <c r="F58" s="6">
        <f t="shared" si="4"/>
        <v>4</v>
      </c>
      <c r="H58" s="4">
        <v>1</v>
      </c>
    </row>
    <row r="59" spans="1:9" x14ac:dyDescent="0.3">
      <c r="A59" s="2" t="s">
        <v>271</v>
      </c>
      <c r="B59" s="4" t="str">
        <f t="shared" si="0"/>
        <v>Identify performance trends (10273)</v>
      </c>
      <c r="C59" s="6" t="str">
        <f t="shared" si="1"/>
        <v>4.1.8.4</v>
      </c>
      <c r="D59" s="4" t="str">
        <f t="shared" si="2"/>
        <v>Identify performance trends</v>
      </c>
      <c r="E59" s="6" t="str">
        <f t="shared" si="3"/>
        <v>10273</v>
      </c>
      <c r="F59" s="6">
        <f t="shared" si="4"/>
        <v>4</v>
      </c>
      <c r="H59" s="4">
        <v>1</v>
      </c>
    </row>
    <row r="60" spans="1:9" x14ac:dyDescent="0.3">
      <c r="A60" s="2" t="s">
        <v>272</v>
      </c>
      <c r="B60" s="4" t="str">
        <f t="shared" si="0"/>
        <v>Analyze performance benchmark gaps  (10274)</v>
      </c>
      <c r="C60" s="6" t="str">
        <f t="shared" si="1"/>
        <v>4.1.8.5</v>
      </c>
      <c r="D60" s="4" t="str">
        <f t="shared" si="2"/>
        <v xml:space="preserve">Analyze performance benchmark gaps </v>
      </c>
      <c r="E60" s="6" t="str">
        <f t="shared" si="3"/>
        <v>10274</v>
      </c>
      <c r="F60" s="6">
        <f t="shared" si="4"/>
        <v>4</v>
      </c>
      <c r="H60" s="4">
        <v>1</v>
      </c>
    </row>
    <row r="61" spans="1:9" x14ac:dyDescent="0.3">
      <c r="A61" s="2" t="s">
        <v>273</v>
      </c>
      <c r="B61" s="4" t="str">
        <f t="shared" si="0"/>
        <v>Prepare appropriate reports (10275)</v>
      </c>
      <c r="C61" s="6" t="str">
        <f t="shared" si="1"/>
        <v>4.1.8.6</v>
      </c>
      <c r="D61" s="4" t="str">
        <f t="shared" si="2"/>
        <v>Prepare appropriate reports</v>
      </c>
      <c r="E61" s="6" t="str">
        <f t="shared" si="3"/>
        <v>10275</v>
      </c>
      <c r="F61" s="6">
        <f t="shared" si="4"/>
        <v>4</v>
      </c>
      <c r="H61" s="4">
        <v>1</v>
      </c>
      <c r="I61" s="4" t="s">
        <v>1571</v>
      </c>
    </row>
    <row r="62" spans="1:9" x14ac:dyDescent="0.3">
      <c r="A62" s="2" t="s">
        <v>274</v>
      </c>
      <c r="B62" s="4" t="str">
        <f t="shared" si="0"/>
        <v>Develop performance improvement plan (10276)</v>
      </c>
      <c r="C62" s="6" t="str">
        <f t="shared" si="1"/>
        <v>4.1.8.7</v>
      </c>
      <c r="D62" s="4" t="str">
        <f t="shared" si="2"/>
        <v>Develop performance improvement plan</v>
      </c>
      <c r="E62" s="6" t="str">
        <f t="shared" si="3"/>
        <v>10276</v>
      </c>
      <c r="F62" s="6">
        <f t="shared" si="4"/>
        <v>4</v>
      </c>
      <c r="H62" s="4">
        <v>1</v>
      </c>
    </row>
    <row r="63" spans="1:9" x14ac:dyDescent="0.3">
      <c r="A63" s="2" t="s">
        <v>275</v>
      </c>
      <c r="B63" s="4" t="str">
        <f t="shared" si="0"/>
        <v>Develop quality standards and procedures  (10368)</v>
      </c>
      <c r="C63" s="6" t="str">
        <f t="shared" si="1"/>
        <v>4.1.9</v>
      </c>
      <c r="D63" s="4" t="str">
        <f t="shared" si="2"/>
        <v xml:space="preserve">Develop quality standards and procedures </v>
      </c>
      <c r="E63" s="6" t="str">
        <f t="shared" si="3"/>
        <v>10368</v>
      </c>
      <c r="F63" s="6">
        <f t="shared" si="4"/>
        <v>3</v>
      </c>
      <c r="H63" s="4">
        <v>1</v>
      </c>
    </row>
    <row r="64" spans="1:9" x14ac:dyDescent="0.3">
      <c r="A64" s="2" t="s">
        <v>276</v>
      </c>
      <c r="B64" s="4" t="str">
        <f t="shared" si="0"/>
        <v>Establish quality targets (10371)</v>
      </c>
      <c r="C64" s="6" t="str">
        <f t="shared" si="1"/>
        <v>4.1.9.1</v>
      </c>
      <c r="D64" s="4" t="str">
        <f t="shared" si="2"/>
        <v>Establish quality targets</v>
      </c>
      <c r="E64" s="6" t="str">
        <f t="shared" si="3"/>
        <v>10371</v>
      </c>
      <c r="F64" s="6">
        <f t="shared" si="4"/>
        <v>4</v>
      </c>
      <c r="H64" s="4">
        <v>1</v>
      </c>
    </row>
    <row r="65" spans="1:9" x14ac:dyDescent="0.3">
      <c r="A65" s="2" t="s">
        <v>277</v>
      </c>
      <c r="B65" s="4" t="str">
        <f t="shared" si="0"/>
        <v>Develop standard testing procedures  (10372)</v>
      </c>
      <c r="C65" s="6" t="str">
        <f t="shared" si="1"/>
        <v>4.1.9.2</v>
      </c>
      <c r="D65" s="4" t="str">
        <f t="shared" si="2"/>
        <v xml:space="preserve">Develop standard testing procedures </v>
      </c>
      <c r="E65" s="6" t="str">
        <f t="shared" si="3"/>
        <v>10372</v>
      </c>
      <c r="F65" s="6">
        <f t="shared" si="4"/>
        <v>4</v>
      </c>
      <c r="H65" s="4">
        <v>1</v>
      </c>
    </row>
    <row r="66" spans="1:9" x14ac:dyDescent="0.3">
      <c r="A66" s="2" t="s">
        <v>278</v>
      </c>
      <c r="B66" s="4" t="str">
        <f t="shared" ref="B66:B129" si="5">RIGHT(A66,LEN(A66)-FIND(" ",A66))</f>
        <v>Communicate quality specifications  (10373)</v>
      </c>
      <c r="C66" s="6" t="str">
        <f t="shared" ref="C66:C129" si="6">LEFT(A66,FIND(" ",A66)-1)</f>
        <v>4.1.9.3</v>
      </c>
      <c r="D66" s="4" t="str">
        <f t="shared" ref="D66:D129" si="7">LEFT(B66,FIND("(",B66)-2)</f>
        <v xml:space="preserve">Communicate quality specifications </v>
      </c>
      <c r="E66" s="6" t="str">
        <f t="shared" ref="E66:E129" si="8">MID(B66,FIND("(",B66)+1,5)</f>
        <v>10373</v>
      </c>
      <c r="F66" s="6">
        <f t="shared" ref="F66:F129" si="9">INT((LEN(C66)+1)/2)</f>
        <v>4</v>
      </c>
      <c r="H66" s="4">
        <v>1</v>
      </c>
    </row>
    <row r="67" spans="1:9" x14ac:dyDescent="0.3">
      <c r="A67" s="2" t="s">
        <v>279</v>
      </c>
      <c r="B67" s="4" t="str">
        <f t="shared" si="5"/>
        <v>Procure materials and services (10216)</v>
      </c>
      <c r="C67" s="6" t="str">
        <f t="shared" si="6"/>
        <v>4.2</v>
      </c>
      <c r="D67" s="4" t="str">
        <f t="shared" si="7"/>
        <v>Procure materials and services</v>
      </c>
      <c r="E67" s="6" t="str">
        <f t="shared" si="8"/>
        <v>10216</v>
      </c>
      <c r="F67" s="6">
        <f t="shared" si="9"/>
        <v>2</v>
      </c>
      <c r="I67" s="4">
        <v>1</v>
      </c>
    </row>
    <row r="68" spans="1:9" x14ac:dyDescent="0.3">
      <c r="A68" s="2" t="s">
        <v>280</v>
      </c>
      <c r="B68" s="4" t="str">
        <f t="shared" si="5"/>
        <v>Develop sourcing strategies (10277)</v>
      </c>
      <c r="C68" s="6" t="str">
        <f t="shared" si="6"/>
        <v>4.2.1</v>
      </c>
      <c r="D68" s="4" t="str">
        <f t="shared" si="7"/>
        <v>Develop sourcing strategies</v>
      </c>
      <c r="E68" s="6" t="str">
        <f t="shared" si="8"/>
        <v>10277</v>
      </c>
      <c r="F68" s="6">
        <f t="shared" si="9"/>
        <v>3</v>
      </c>
      <c r="I68" s="4">
        <v>1</v>
      </c>
    </row>
    <row r="69" spans="1:9" x14ac:dyDescent="0.3">
      <c r="A69" s="2" t="s">
        <v>281</v>
      </c>
      <c r="B69" s="4" t="str">
        <f t="shared" si="5"/>
        <v>Develop procurement plan (10281)</v>
      </c>
      <c r="C69" s="6" t="str">
        <f t="shared" si="6"/>
        <v>4.2.1.1</v>
      </c>
      <c r="D69" s="4" t="str">
        <f t="shared" si="7"/>
        <v>Develop procurement plan</v>
      </c>
      <c r="E69" s="6" t="str">
        <f t="shared" si="8"/>
        <v>10281</v>
      </c>
      <c r="F69" s="6">
        <f t="shared" si="9"/>
        <v>4</v>
      </c>
      <c r="H69" s="4">
        <v>1</v>
      </c>
    </row>
    <row r="70" spans="1:9" x14ac:dyDescent="0.3">
      <c r="A70" s="2" t="s">
        <v>282</v>
      </c>
      <c r="B70" s="4" t="str">
        <f t="shared" si="5"/>
        <v>Clarify purchasing requirements  (10282)</v>
      </c>
      <c r="C70" s="6" t="str">
        <f t="shared" si="6"/>
        <v>4.2.1.2</v>
      </c>
      <c r="D70" s="4" t="str">
        <f t="shared" si="7"/>
        <v xml:space="preserve">Clarify purchasing requirements </v>
      </c>
      <c r="E70" s="6" t="str">
        <f t="shared" si="8"/>
        <v>10282</v>
      </c>
      <c r="F70" s="6">
        <f t="shared" si="9"/>
        <v>4</v>
      </c>
      <c r="I70" s="4">
        <v>1</v>
      </c>
    </row>
    <row r="71" spans="1:9" x14ac:dyDescent="0.3">
      <c r="A71" s="2" t="s">
        <v>283</v>
      </c>
      <c r="B71" s="4" t="str">
        <f t="shared" si="5"/>
        <v>Develop inventory strategy (10283)</v>
      </c>
      <c r="C71" s="6" t="str">
        <f t="shared" si="6"/>
        <v>4.2.1.3</v>
      </c>
      <c r="D71" s="4" t="str">
        <f t="shared" si="7"/>
        <v>Develop inventory strategy</v>
      </c>
      <c r="E71" s="6" t="str">
        <f t="shared" si="8"/>
        <v>10283</v>
      </c>
      <c r="F71" s="6">
        <f t="shared" si="9"/>
        <v>4</v>
      </c>
      <c r="I71" s="4">
        <v>1</v>
      </c>
    </row>
    <row r="72" spans="1:9" x14ac:dyDescent="0.3">
      <c r="A72" s="2" t="s">
        <v>284</v>
      </c>
      <c r="B72" s="4" t="str">
        <f t="shared" si="5"/>
        <v>Match needs to supply capabilities  (10284)</v>
      </c>
      <c r="C72" s="6" t="str">
        <f t="shared" si="6"/>
        <v>4.2.1.4</v>
      </c>
      <c r="D72" s="4" t="str">
        <f t="shared" si="7"/>
        <v xml:space="preserve">Match needs to supply capabilities </v>
      </c>
      <c r="E72" s="6" t="str">
        <f t="shared" si="8"/>
        <v>10284</v>
      </c>
      <c r="F72" s="6">
        <f t="shared" si="9"/>
        <v>4</v>
      </c>
      <c r="I72" s="4">
        <v>1</v>
      </c>
    </row>
    <row r="73" spans="1:9" x14ac:dyDescent="0.3">
      <c r="A73" s="2" t="s">
        <v>1196</v>
      </c>
      <c r="B73" s="4" t="str">
        <f t="shared" si="5"/>
        <v>Analyze organization's spend profile  (10285)</v>
      </c>
      <c r="C73" s="6" t="str">
        <f t="shared" si="6"/>
        <v>4.2.1.5</v>
      </c>
      <c r="D73" s="4" t="str">
        <f t="shared" si="7"/>
        <v xml:space="preserve">Analyze organization's spend profile </v>
      </c>
      <c r="E73" s="6" t="str">
        <f t="shared" si="8"/>
        <v>10285</v>
      </c>
      <c r="F73" s="6">
        <f t="shared" si="9"/>
        <v>4</v>
      </c>
      <c r="I73" s="4">
        <v>1</v>
      </c>
    </row>
    <row r="74" spans="1:9" ht="28" x14ac:dyDescent="0.3">
      <c r="A74" s="2" t="s">
        <v>285</v>
      </c>
      <c r="B74" s="4" t="str">
        <f t="shared" si="5"/>
        <v>Seek opportunities to improve efficiency and value (10286)</v>
      </c>
      <c r="C74" s="6" t="str">
        <f t="shared" si="6"/>
        <v>4.2.1.6</v>
      </c>
      <c r="D74" s="4" t="str">
        <f t="shared" si="7"/>
        <v>Seek opportunities to improve efficiency and value</v>
      </c>
      <c r="E74" s="6" t="str">
        <f t="shared" si="8"/>
        <v>10286</v>
      </c>
      <c r="F74" s="6">
        <f t="shared" si="9"/>
        <v>4</v>
      </c>
      <c r="H74" s="4">
        <v>1</v>
      </c>
    </row>
    <row r="75" spans="1:9" ht="28" x14ac:dyDescent="0.3">
      <c r="A75" s="2" t="s">
        <v>286</v>
      </c>
      <c r="B75" s="4" t="str">
        <f t="shared" si="5"/>
        <v>Collaborate with suppliers to identify sourcing opportunities (10287)</v>
      </c>
      <c r="C75" s="6" t="str">
        <f t="shared" si="6"/>
        <v>4.2.1.7</v>
      </c>
      <c r="D75" s="4" t="str">
        <f t="shared" si="7"/>
        <v>Collaborate with suppliers to identify sourcing opportunities</v>
      </c>
      <c r="E75" s="6" t="str">
        <f t="shared" si="8"/>
        <v>10287</v>
      </c>
      <c r="F75" s="6">
        <f t="shared" si="9"/>
        <v>4</v>
      </c>
      <c r="I75" s="4">
        <v>1</v>
      </c>
    </row>
    <row r="76" spans="1:9" ht="28" x14ac:dyDescent="0.3">
      <c r="A76" s="2" t="s">
        <v>287</v>
      </c>
      <c r="B76" s="4" t="str">
        <f t="shared" si="5"/>
        <v>Select suppliers and develop/maintain contracts  (10278)</v>
      </c>
      <c r="C76" s="6" t="str">
        <f t="shared" si="6"/>
        <v>4.2.2</v>
      </c>
      <c r="D76" s="4" t="str">
        <f t="shared" si="7"/>
        <v xml:space="preserve">Select suppliers and develop/maintain contracts </v>
      </c>
      <c r="E76" s="6" t="str">
        <f t="shared" si="8"/>
        <v>10278</v>
      </c>
      <c r="F76" s="6">
        <f t="shared" si="9"/>
        <v>3</v>
      </c>
      <c r="G76" s="4">
        <v>1</v>
      </c>
    </row>
    <row r="77" spans="1:9" x14ac:dyDescent="0.3">
      <c r="A77" s="2" t="s">
        <v>288</v>
      </c>
      <c r="B77" s="4" t="str">
        <f t="shared" si="5"/>
        <v>Select suppliers (10288)</v>
      </c>
      <c r="C77" s="6" t="str">
        <f t="shared" si="6"/>
        <v>4.2.2.1</v>
      </c>
      <c r="D77" s="4" t="str">
        <f t="shared" si="7"/>
        <v>Select suppliers</v>
      </c>
      <c r="E77" s="6" t="str">
        <f t="shared" si="8"/>
        <v>10288</v>
      </c>
      <c r="F77" s="6">
        <f t="shared" si="9"/>
        <v>4</v>
      </c>
      <c r="G77" s="4">
        <v>1</v>
      </c>
    </row>
    <row r="78" spans="1:9" x14ac:dyDescent="0.3">
      <c r="A78" s="2" t="s">
        <v>289</v>
      </c>
      <c r="B78" s="4" t="str">
        <f t="shared" si="5"/>
        <v>Certify and validate suppliers (10289)</v>
      </c>
      <c r="C78" s="6" t="str">
        <f t="shared" si="6"/>
        <v>4.2.2.2</v>
      </c>
      <c r="D78" s="4" t="str">
        <f t="shared" si="7"/>
        <v>Certify and validate suppliers</v>
      </c>
      <c r="E78" s="6" t="str">
        <f t="shared" si="8"/>
        <v>10289</v>
      </c>
      <c r="F78" s="6">
        <f t="shared" si="9"/>
        <v>4</v>
      </c>
      <c r="G78" s="4" t="s">
        <v>1571</v>
      </c>
      <c r="I78" s="4">
        <v>1</v>
      </c>
    </row>
    <row r="79" spans="1:9" x14ac:dyDescent="0.3">
      <c r="A79" s="2" t="s">
        <v>290</v>
      </c>
      <c r="B79" s="4" t="str">
        <f t="shared" si="5"/>
        <v>Negotiate and establish contracts  (10290)</v>
      </c>
      <c r="C79" s="6" t="str">
        <f t="shared" si="6"/>
        <v>4.2.2.3</v>
      </c>
      <c r="D79" s="4" t="str">
        <f t="shared" si="7"/>
        <v xml:space="preserve">Negotiate and establish contracts </v>
      </c>
      <c r="E79" s="6" t="str">
        <f t="shared" si="8"/>
        <v>10290</v>
      </c>
      <c r="F79" s="6">
        <f t="shared" si="9"/>
        <v>4</v>
      </c>
      <c r="H79" s="4">
        <v>1</v>
      </c>
    </row>
    <row r="80" spans="1:9" x14ac:dyDescent="0.3">
      <c r="A80" s="2" t="s">
        <v>291</v>
      </c>
      <c r="B80" s="4" t="str">
        <f t="shared" si="5"/>
        <v>Manage contracts (10291)</v>
      </c>
      <c r="C80" s="6" t="str">
        <f t="shared" si="6"/>
        <v>4.2.2.4</v>
      </c>
      <c r="D80" s="4" t="str">
        <f t="shared" si="7"/>
        <v>Manage contracts</v>
      </c>
      <c r="E80" s="6" t="str">
        <f t="shared" si="8"/>
        <v>10291</v>
      </c>
      <c r="F80" s="6">
        <f t="shared" si="9"/>
        <v>4</v>
      </c>
      <c r="I80" s="4">
        <v>1</v>
      </c>
    </row>
    <row r="81" spans="1:9" x14ac:dyDescent="0.3">
      <c r="A81" s="2" t="s">
        <v>292</v>
      </c>
      <c r="B81" s="4" t="str">
        <f t="shared" si="5"/>
        <v>Order materials and services (10279)</v>
      </c>
      <c r="C81" s="6" t="str">
        <f t="shared" si="6"/>
        <v>4.2.3</v>
      </c>
      <c r="D81" s="4" t="str">
        <f t="shared" si="7"/>
        <v>Order materials and services</v>
      </c>
      <c r="E81" s="6" t="str">
        <f t="shared" si="8"/>
        <v>10279</v>
      </c>
      <c r="F81" s="6">
        <f t="shared" si="9"/>
        <v>3</v>
      </c>
      <c r="I81" s="4">
        <v>1</v>
      </c>
    </row>
    <row r="82" spans="1:9" x14ac:dyDescent="0.3">
      <c r="A82" s="2" t="s">
        <v>293</v>
      </c>
      <c r="B82" s="4" t="str">
        <f t="shared" si="5"/>
        <v>Process/Review requisitions (10292)</v>
      </c>
      <c r="C82" s="6" t="str">
        <f t="shared" si="6"/>
        <v>4.2.3.1</v>
      </c>
      <c r="D82" s="4" t="str">
        <f t="shared" si="7"/>
        <v>Process/Review requisitions</v>
      </c>
      <c r="E82" s="6" t="str">
        <f t="shared" si="8"/>
        <v>10292</v>
      </c>
      <c r="F82" s="6">
        <f t="shared" si="9"/>
        <v>4</v>
      </c>
      <c r="I82" s="4">
        <v>1</v>
      </c>
    </row>
    <row r="83" spans="1:9" x14ac:dyDescent="0.3">
      <c r="A83" s="2" t="s">
        <v>294</v>
      </c>
      <c r="B83" s="4" t="str">
        <f t="shared" si="5"/>
        <v>Approve requisitions (10293)</v>
      </c>
      <c r="C83" s="6" t="str">
        <f t="shared" si="6"/>
        <v>4.2.3.2</v>
      </c>
      <c r="D83" s="4" t="str">
        <f t="shared" si="7"/>
        <v>Approve requisitions</v>
      </c>
      <c r="E83" s="6" t="str">
        <f t="shared" si="8"/>
        <v>10293</v>
      </c>
      <c r="F83" s="6">
        <f t="shared" si="9"/>
        <v>4</v>
      </c>
      <c r="I83" s="4">
        <v>1</v>
      </c>
    </row>
    <row r="84" spans="1:9" x14ac:dyDescent="0.3">
      <c r="A84" s="2" t="s">
        <v>295</v>
      </c>
      <c r="B84" s="4" t="str">
        <f t="shared" si="5"/>
        <v>Solicit/Track vendor quotes (10294)</v>
      </c>
      <c r="C84" s="6" t="str">
        <f t="shared" si="6"/>
        <v>4.2.3.3</v>
      </c>
      <c r="D84" s="4" t="str">
        <f t="shared" si="7"/>
        <v>Solicit/Track vendor quotes</v>
      </c>
      <c r="E84" s="6" t="str">
        <f t="shared" si="8"/>
        <v>10294</v>
      </c>
      <c r="F84" s="6">
        <f t="shared" si="9"/>
        <v>4</v>
      </c>
      <c r="I84" s="4">
        <v>1</v>
      </c>
    </row>
    <row r="85" spans="1:9" x14ac:dyDescent="0.3">
      <c r="A85" s="2" t="s">
        <v>296</v>
      </c>
      <c r="B85" s="4" t="str">
        <f t="shared" si="5"/>
        <v>Create/Distribute purchase orders  (10295)</v>
      </c>
      <c r="C85" s="6" t="str">
        <f t="shared" si="6"/>
        <v>4.2.3.4</v>
      </c>
      <c r="D85" s="4" t="str">
        <f t="shared" si="7"/>
        <v xml:space="preserve">Create/Distribute purchase orders </v>
      </c>
      <c r="E85" s="6" t="str">
        <f t="shared" si="8"/>
        <v>10295</v>
      </c>
      <c r="F85" s="6">
        <f t="shared" si="9"/>
        <v>4</v>
      </c>
      <c r="I85" s="4">
        <v>1</v>
      </c>
    </row>
    <row r="86" spans="1:9" x14ac:dyDescent="0.3">
      <c r="A86" s="2" t="s">
        <v>297</v>
      </c>
      <c r="B86" s="4" t="str">
        <f t="shared" si="5"/>
        <v>Expedite orders and satisfy inquiries  (10296)</v>
      </c>
      <c r="C86" s="6" t="str">
        <f t="shared" si="6"/>
        <v>4.2.3.5</v>
      </c>
      <c r="D86" s="4" t="str">
        <f t="shared" si="7"/>
        <v xml:space="preserve">Expedite orders and satisfy inquiries </v>
      </c>
      <c r="E86" s="6" t="str">
        <f t="shared" si="8"/>
        <v>10296</v>
      </c>
      <c r="F86" s="6">
        <f t="shared" si="9"/>
        <v>4</v>
      </c>
      <c r="I86" s="4">
        <v>1</v>
      </c>
    </row>
    <row r="87" spans="1:9" x14ac:dyDescent="0.3">
      <c r="A87" s="2" t="s">
        <v>298</v>
      </c>
      <c r="B87" s="4" t="str">
        <f t="shared" si="5"/>
        <v>Record receipt of goods (10297)</v>
      </c>
      <c r="C87" s="6" t="str">
        <f t="shared" si="6"/>
        <v>4.2.3.6</v>
      </c>
      <c r="D87" s="4" t="str">
        <f t="shared" si="7"/>
        <v>Record receipt of goods</v>
      </c>
      <c r="E87" s="6" t="str">
        <f t="shared" si="8"/>
        <v>10297</v>
      </c>
      <c r="F87" s="6">
        <f t="shared" si="9"/>
        <v>4</v>
      </c>
      <c r="I87" s="4">
        <v>1</v>
      </c>
    </row>
    <row r="88" spans="1:9" x14ac:dyDescent="0.3">
      <c r="A88" s="2" t="s">
        <v>299</v>
      </c>
      <c r="B88" s="4" t="str">
        <f t="shared" si="5"/>
        <v>Research/Resolve exceptions (10298)</v>
      </c>
      <c r="C88" s="6" t="str">
        <f t="shared" si="6"/>
        <v>4.2.3.7</v>
      </c>
      <c r="D88" s="4" t="str">
        <f t="shared" si="7"/>
        <v>Research/Resolve exceptions</v>
      </c>
      <c r="E88" s="6" t="str">
        <f t="shared" si="8"/>
        <v>10298</v>
      </c>
      <c r="F88" s="6">
        <f t="shared" si="9"/>
        <v>4</v>
      </c>
      <c r="I88" s="4">
        <v>1</v>
      </c>
    </row>
    <row r="89" spans="1:9" x14ac:dyDescent="0.3">
      <c r="A89" s="2" t="s">
        <v>300</v>
      </c>
      <c r="B89" s="4" t="str">
        <f t="shared" si="5"/>
        <v>Manage suppliers (10280)</v>
      </c>
      <c r="C89" s="6" t="str">
        <f t="shared" si="6"/>
        <v>4.2.4</v>
      </c>
      <c r="D89" s="4" t="str">
        <f t="shared" si="7"/>
        <v>Manage suppliers</v>
      </c>
      <c r="E89" s="6" t="str">
        <f t="shared" si="8"/>
        <v>10280</v>
      </c>
      <c r="F89" s="6">
        <f t="shared" si="9"/>
        <v>3</v>
      </c>
      <c r="I89" s="4">
        <v>1</v>
      </c>
    </row>
    <row r="90" spans="1:9" x14ac:dyDescent="0.3">
      <c r="A90" s="2" t="s">
        <v>301</v>
      </c>
      <c r="B90" s="4" t="str">
        <f t="shared" si="5"/>
        <v>Monitor/Manage supplier information  (10299)</v>
      </c>
      <c r="C90" s="6" t="str">
        <f t="shared" si="6"/>
        <v>4.2.4.1</v>
      </c>
      <c r="D90" s="4" t="str">
        <f t="shared" si="7"/>
        <v xml:space="preserve">Monitor/Manage supplier information </v>
      </c>
      <c r="E90" s="6" t="str">
        <f t="shared" si="8"/>
        <v>10299</v>
      </c>
      <c r="F90" s="6">
        <f t="shared" si="9"/>
        <v>4</v>
      </c>
      <c r="G90" s="4">
        <v>1</v>
      </c>
    </row>
    <row r="91" spans="1:9" ht="28" x14ac:dyDescent="0.3">
      <c r="A91" s="2" t="s">
        <v>302</v>
      </c>
      <c r="B91" s="4" t="str">
        <f t="shared" si="5"/>
        <v>Prepare/Analyze procurement and vendor performance (10300)</v>
      </c>
      <c r="C91" s="6" t="str">
        <f t="shared" si="6"/>
        <v>4.2.4.2</v>
      </c>
      <c r="D91" s="4" t="str">
        <f t="shared" si="7"/>
        <v>Prepare/Analyze procurement and vendor performance</v>
      </c>
      <c r="E91" s="6" t="str">
        <f t="shared" si="8"/>
        <v>10300</v>
      </c>
      <c r="F91" s="6">
        <f t="shared" si="9"/>
        <v>4</v>
      </c>
      <c r="I91" s="4">
        <v>1</v>
      </c>
    </row>
    <row r="92" spans="1:9" ht="28" x14ac:dyDescent="0.3">
      <c r="A92" s="2" t="s">
        <v>303</v>
      </c>
      <c r="B92" s="4" t="str">
        <f t="shared" si="5"/>
        <v>Support inventory and production processes (10301)</v>
      </c>
      <c r="C92" s="6" t="str">
        <f t="shared" si="6"/>
        <v>4.2.4.3</v>
      </c>
      <c r="D92" s="4" t="str">
        <f t="shared" si="7"/>
        <v>Support inventory and production processes</v>
      </c>
      <c r="E92" s="6" t="str">
        <f t="shared" si="8"/>
        <v>10301</v>
      </c>
      <c r="F92" s="6">
        <f t="shared" si="9"/>
        <v>4</v>
      </c>
      <c r="I92" s="4">
        <v>1</v>
      </c>
    </row>
    <row r="93" spans="1:9" x14ac:dyDescent="0.3">
      <c r="A93" s="2" t="s">
        <v>304</v>
      </c>
      <c r="B93" s="4" t="str">
        <f t="shared" si="5"/>
        <v>Monitor quality of product delivered  (10302)</v>
      </c>
      <c r="C93" s="6" t="str">
        <f t="shared" si="6"/>
        <v>4.2.4.4</v>
      </c>
      <c r="D93" s="4" t="str">
        <f t="shared" si="7"/>
        <v xml:space="preserve">Monitor quality of product delivered </v>
      </c>
      <c r="E93" s="6" t="str">
        <f t="shared" si="8"/>
        <v>10302</v>
      </c>
      <c r="F93" s="6">
        <f t="shared" si="9"/>
        <v>4</v>
      </c>
      <c r="I93" s="4">
        <v>1</v>
      </c>
    </row>
    <row r="94" spans="1:9" x14ac:dyDescent="0.3">
      <c r="A94" s="2" t="s">
        <v>305</v>
      </c>
      <c r="B94" s="4" t="str">
        <f t="shared" si="5"/>
        <v>Produce/Manufacture/Deliver product (10217)</v>
      </c>
      <c r="C94" s="6" t="str">
        <f t="shared" si="6"/>
        <v>4.3</v>
      </c>
      <c r="D94" s="4" t="str">
        <f t="shared" si="7"/>
        <v>Produce/Manufacture/Deliver product</v>
      </c>
      <c r="E94" s="6" t="str">
        <f t="shared" si="8"/>
        <v>10217</v>
      </c>
      <c r="F94" s="6">
        <f t="shared" si="9"/>
        <v>2</v>
      </c>
      <c r="I94" s="4">
        <v>1</v>
      </c>
    </row>
    <row r="95" spans="1:9" x14ac:dyDescent="0.3">
      <c r="A95" s="2" t="s">
        <v>306</v>
      </c>
      <c r="B95" s="4" t="str">
        <f t="shared" si="5"/>
        <v>Schedule production (10303)</v>
      </c>
      <c r="C95" s="6" t="str">
        <f t="shared" si="6"/>
        <v>4.3.1</v>
      </c>
      <c r="D95" s="4" t="str">
        <f t="shared" si="7"/>
        <v>Schedule production</v>
      </c>
      <c r="E95" s="6" t="str">
        <f t="shared" si="8"/>
        <v>10303</v>
      </c>
      <c r="F95" s="6">
        <f t="shared" si="9"/>
        <v>3</v>
      </c>
      <c r="I95" s="4">
        <v>1</v>
      </c>
    </row>
    <row r="96" spans="1:9" x14ac:dyDescent="0.3">
      <c r="A96" s="2" t="s">
        <v>307</v>
      </c>
      <c r="B96" s="4" t="str">
        <f t="shared" si="5"/>
        <v>Generate line level plan (10306)</v>
      </c>
      <c r="C96" s="6" t="str">
        <f t="shared" si="6"/>
        <v>4.3.1.1</v>
      </c>
      <c r="D96" s="4" t="str">
        <f t="shared" si="7"/>
        <v>Generate line level plan</v>
      </c>
      <c r="E96" s="6" t="str">
        <f t="shared" si="8"/>
        <v>10306</v>
      </c>
      <c r="F96" s="6">
        <f t="shared" si="9"/>
        <v>4</v>
      </c>
      <c r="I96" s="4">
        <v>1</v>
      </c>
    </row>
    <row r="97" spans="1:9" x14ac:dyDescent="0.3">
      <c r="A97" s="2" t="s">
        <v>308</v>
      </c>
      <c r="B97" s="4" t="str">
        <f t="shared" si="5"/>
        <v>Generate detailed schedule (10307)</v>
      </c>
      <c r="C97" s="6" t="str">
        <f t="shared" si="6"/>
        <v>4.3.1.2</v>
      </c>
      <c r="D97" s="4" t="str">
        <f t="shared" si="7"/>
        <v>Generate detailed schedule</v>
      </c>
      <c r="E97" s="6" t="str">
        <f t="shared" si="8"/>
        <v>10307</v>
      </c>
      <c r="F97" s="6">
        <f t="shared" si="9"/>
        <v>4</v>
      </c>
      <c r="I97" s="4">
        <v>1</v>
      </c>
    </row>
    <row r="98" spans="1:9" ht="28" x14ac:dyDescent="0.3">
      <c r="A98" s="2" t="s">
        <v>309</v>
      </c>
      <c r="B98" s="4" t="str">
        <f t="shared" si="5"/>
        <v>Schedule production orders and create lots (10308)</v>
      </c>
      <c r="C98" s="6" t="str">
        <f t="shared" si="6"/>
        <v>4.3.1.3</v>
      </c>
      <c r="D98" s="4" t="str">
        <f t="shared" si="7"/>
        <v>Schedule production orders and create lots</v>
      </c>
      <c r="E98" s="6" t="str">
        <f t="shared" si="8"/>
        <v>10308</v>
      </c>
      <c r="F98" s="6">
        <f t="shared" si="9"/>
        <v>4</v>
      </c>
      <c r="I98" s="4">
        <v>1</v>
      </c>
    </row>
    <row r="99" spans="1:9" ht="28" x14ac:dyDescent="0.3">
      <c r="A99" s="2" t="s">
        <v>310</v>
      </c>
      <c r="B99" s="4" t="str">
        <f t="shared" si="5"/>
        <v>Schedule preventive (planned) maintenance (preventive maintenance orders) (10315)</v>
      </c>
      <c r="C99" s="6" t="str">
        <f t="shared" si="6"/>
        <v>4.3.1.4</v>
      </c>
      <c r="D99" s="4" t="str">
        <f t="shared" si="7"/>
        <v>Schedule preventive</v>
      </c>
      <c r="E99" s="6" t="str">
        <f t="shared" si="8"/>
        <v>plann</v>
      </c>
      <c r="F99" s="6">
        <f t="shared" si="9"/>
        <v>4</v>
      </c>
      <c r="H99" s="4">
        <v>1</v>
      </c>
      <c r="I99" s="4" t="s">
        <v>1571</v>
      </c>
    </row>
    <row r="100" spans="1:9" ht="28" x14ac:dyDescent="0.3">
      <c r="A100" s="2" t="s">
        <v>311</v>
      </c>
      <c r="B100" s="4" t="str">
        <f t="shared" si="5"/>
        <v>Schedule requested (unplanned) maintenance (work order cycle)  (10316)</v>
      </c>
      <c r="C100" s="6" t="str">
        <f t="shared" si="6"/>
        <v>4.3.1.5</v>
      </c>
      <c r="D100" s="4" t="str">
        <f t="shared" si="7"/>
        <v>Schedule requested</v>
      </c>
      <c r="E100" s="6" t="str">
        <f t="shared" si="8"/>
        <v>unpla</v>
      </c>
      <c r="F100" s="6">
        <f t="shared" si="9"/>
        <v>4</v>
      </c>
      <c r="H100" s="4">
        <v>1</v>
      </c>
    </row>
    <row r="101" spans="1:9" x14ac:dyDescent="0.3">
      <c r="A101" s="2" t="s">
        <v>312</v>
      </c>
      <c r="B101" s="4" t="str">
        <f t="shared" si="5"/>
        <v>Release production orders and create lots (10309)</v>
      </c>
      <c r="C101" s="6" t="str">
        <f t="shared" si="6"/>
        <v>4.3.1.6</v>
      </c>
      <c r="D101" s="4" t="str">
        <f t="shared" si="7"/>
        <v>Release production orders and create lots</v>
      </c>
      <c r="E101" s="6" t="str">
        <f t="shared" si="8"/>
        <v>10309</v>
      </c>
      <c r="F101" s="6">
        <f t="shared" si="9"/>
        <v>4</v>
      </c>
      <c r="I101" s="4">
        <v>1</v>
      </c>
    </row>
    <row r="102" spans="1:9" x14ac:dyDescent="0.3">
      <c r="A102" s="2" t="s">
        <v>313</v>
      </c>
      <c r="B102" s="4" t="str">
        <f t="shared" si="5"/>
        <v>Produce product (10304)</v>
      </c>
      <c r="C102" s="6" t="str">
        <f t="shared" si="6"/>
        <v>4.3.2</v>
      </c>
      <c r="D102" s="4" t="str">
        <f t="shared" si="7"/>
        <v>Produce product</v>
      </c>
      <c r="E102" s="6" t="str">
        <f t="shared" si="8"/>
        <v>10304</v>
      </c>
      <c r="F102" s="6">
        <f t="shared" si="9"/>
        <v>3</v>
      </c>
      <c r="I102" s="4">
        <v>1</v>
      </c>
    </row>
    <row r="103" spans="1:9" x14ac:dyDescent="0.3">
      <c r="A103" s="2" t="s">
        <v>314</v>
      </c>
      <c r="B103" s="4" t="str">
        <f t="shared" si="5"/>
        <v>Manage raw material inventory  (10310)</v>
      </c>
      <c r="C103" s="6" t="str">
        <f t="shared" si="6"/>
        <v>4.3.2.1</v>
      </c>
      <c r="D103" s="4" t="str">
        <f t="shared" si="7"/>
        <v xml:space="preserve">Manage raw material inventory </v>
      </c>
      <c r="E103" s="6" t="str">
        <f t="shared" si="8"/>
        <v>10310</v>
      </c>
      <c r="F103" s="6">
        <f t="shared" si="9"/>
        <v>4</v>
      </c>
      <c r="I103" s="4">
        <v>1</v>
      </c>
    </row>
    <row r="104" spans="1:9" x14ac:dyDescent="0.3">
      <c r="A104" s="2" t="s">
        <v>315</v>
      </c>
      <c r="B104" s="4" t="str">
        <f t="shared" si="5"/>
        <v>Execute detailed line schedule (10311)</v>
      </c>
      <c r="C104" s="6" t="str">
        <f t="shared" si="6"/>
        <v>4.3.2.2</v>
      </c>
      <c r="D104" s="4" t="str">
        <f t="shared" si="7"/>
        <v>Execute detailed line schedule</v>
      </c>
      <c r="E104" s="6" t="str">
        <f t="shared" si="8"/>
        <v>10311</v>
      </c>
      <c r="F104" s="6">
        <f t="shared" si="9"/>
        <v>4</v>
      </c>
      <c r="I104" s="4">
        <v>1</v>
      </c>
    </row>
    <row r="105" spans="1:9" x14ac:dyDescent="0.3">
      <c r="A105" s="2" t="s">
        <v>316</v>
      </c>
      <c r="B105" s="4" t="str">
        <f t="shared" si="5"/>
        <v>Report maintenance issues (10319)</v>
      </c>
      <c r="C105" s="6" t="str">
        <f t="shared" si="6"/>
        <v>4.3.2.3</v>
      </c>
      <c r="D105" s="4" t="str">
        <f t="shared" si="7"/>
        <v>Report maintenance issues</v>
      </c>
      <c r="E105" s="6" t="str">
        <f t="shared" si="8"/>
        <v>10319</v>
      </c>
      <c r="F105" s="6">
        <f t="shared" si="9"/>
        <v>4</v>
      </c>
      <c r="I105" s="4">
        <v>1</v>
      </c>
    </row>
    <row r="106" spans="1:9" x14ac:dyDescent="0.3">
      <c r="A106" s="2" t="s">
        <v>317</v>
      </c>
      <c r="B106" s="4" t="str">
        <f t="shared" si="5"/>
        <v>Rerun defective items (10313)</v>
      </c>
      <c r="C106" s="6" t="str">
        <f t="shared" si="6"/>
        <v>4.3.2.4</v>
      </c>
      <c r="D106" s="4" t="str">
        <f t="shared" si="7"/>
        <v>Rerun defective items</v>
      </c>
      <c r="E106" s="6" t="str">
        <f t="shared" si="8"/>
        <v>10313</v>
      </c>
      <c r="F106" s="6">
        <f t="shared" si="9"/>
        <v>4</v>
      </c>
      <c r="I106" s="4">
        <v>1</v>
      </c>
    </row>
    <row r="107" spans="1:9" x14ac:dyDescent="0.3">
      <c r="A107" s="2" t="s">
        <v>318</v>
      </c>
      <c r="B107" s="4" t="str">
        <f t="shared" si="5"/>
        <v>Assess production performance  (10314)</v>
      </c>
      <c r="C107" s="6" t="str">
        <f t="shared" si="6"/>
        <v>4.3.2.5</v>
      </c>
      <c r="D107" s="4" t="str">
        <f t="shared" si="7"/>
        <v xml:space="preserve">Assess production performance </v>
      </c>
      <c r="E107" s="6" t="str">
        <f t="shared" si="8"/>
        <v>10314</v>
      </c>
      <c r="F107" s="6">
        <f t="shared" si="9"/>
        <v>4</v>
      </c>
      <c r="I107" s="4">
        <v>1</v>
      </c>
    </row>
    <row r="108" spans="1:9" x14ac:dyDescent="0.3">
      <c r="A108" s="2" t="s">
        <v>319</v>
      </c>
      <c r="B108" s="4" t="str">
        <f t="shared" si="5"/>
        <v>Perform quality testing (10369)</v>
      </c>
      <c r="C108" s="6" t="str">
        <f t="shared" si="6"/>
        <v>4.3.3</v>
      </c>
      <c r="D108" s="4" t="str">
        <f t="shared" si="7"/>
        <v>Perform quality testing</v>
      </c>
      <c r="E108" s="6" t="str">
        <f t="shared" si="8"/>
        <v>10369</v>
      </c>
      <c r="F108" s="6">
        <f t="shared" si="9"/>
        <v>3</v>
      </c>
      <c r="I108" s="4">
        <v>1</v>
      </c>
    </row>
    <row r="109" spans="1:9" x14ac:dyDescent="0.3">
      <c r="A109" s="2" t="s">
        <v>320</v>
      </c>
      <c r="B109" s="4" t="str">
        <f t="shared" si="5"/>
        <v>Calibrate test equipment (10318)</v>
      </c>
      <c r="C109" s="6" t="str">
        <f t="shared" si="6"/>
        <v>4.3.3.1</v>
      </c>
      <c r="D109" s="4" t="str">
        <f t="shared" si="7"/>
        <v>Calibrate test equipment</v>
      </c>
      <c r="E109" s="6" t="str">
        <f t="shared" si="8"/>
        <v>10318</v>
      </c>
      <c r="F109" s="6">
        <f t="shared" si="9"/>
        <v>4</v>
      </c>
      <c r="I109" s="4">
        <v>1</v>
      </c>
    </row>
    <row r="110" spans="1:9" ht="28" x14ac:dyDescent="0.3">
      <c r="A110" s="2" t="s">
        <v>321</v>
      </c>
      <c r="B110" s="4" t="str">
        <f t="shared" si="5"/>
        <v>Perform testing using the standard testing procedure (10374)</v>
      </c>
      <c r="C110" s="6" t="str">
        <f t="shared" si="6"/>
        <v>4.3.3.2</v>
      </c>
      <c r="D110" s="4" t="str">
        <f t="shared" si="7"/>
        <v>Perform testing using the standard testing procedure</v>
      </c>
      <c r="E110" s="6" t="str">
        <f t="shared" si="8"/>
        <v>10374</v>
      </c>
      <c r="F110" s="6">
        <f t="shared" si="9"/>
        <v>4</v>
      </c>
      <c r="H110" s="4">
        <v>1</v>
      </c>
    </row>
    <row r="111" spans="1:9" x14ac:dyDescent="0.3">
      <c r="A111" s="2" t="s">
        <v>322</v>
      </c>
      <c r="B111" s="4" t="str">
        <f t="shared" si="5"/>
        <v>Record test results (10375)</v>
      </c>
      <c r="C111" s="6" t="str">
        <f t="shared" si="6"/>
        <v>4.3.3.3</v>
      </c>
      <c r="D111" s="4" t="str">
        <f t="shared" si="7"/>
        <v>Record test results</v>
      </c>
      <c r="E111" s="6" t="str">
        <f t="shared" si="8"/>
        <v>10375</v>
      </c>
      <c r="F111" s="6">
        <f t="shared" si="9"/>
        <v>4</v>
      </c>
      <c r="H111" s="4">
        <v>1</v>
      </c>
    </row>
    <row r="112" spans="1:9" ht="28" x14ac:dyDescent="0.3">
      <c r="A112" s="2" t="s">
        <v>323</v>
      </c>
      <c r="B112" s="4" t="str">
        <f t="shared" si="5"/>
        <v>Maintain production records and manage lot traceability (10370)</v>
      </c>
      <c r="C112" s="6" t="str">
        <f t="shared" si="6"/>
        <v>4.3.4</v>
      </c>
      <c r="D112" s="4" t="str">
        <f t="shared" si="7"/>
        <v>Maintain production records and manage lot traceability</v>
      </c>
      <c r="E112" s="6" t="str">
        <f t="shared" si="8"/>
        <v>10370</v>
      </c>
      <c r="F112" s="6">
        <f t="shared" si="9"/>
        <v>3</v>
      </c>
      <c r="I112" s="4">
        <v>1</v>
      </c>
    </row>
    <row r="113" spans="1:9" x14ac:dyDescent="0.3">
      <c r="A113" s="2" t="s">
        <v>324</v>
      </c>
      <c r="B113" s="4" t="str">
        <f t="shared" si="5"/>
        <v>Determine lot numbering system  (10376)</v>
      </c>
      <c r="C113" s="6" t="str">
        <f t="shared" si="6"/>
        <v>4.3.4.1</v>
      </c>
      <c r="D113" s="4" t="str">
        <f t="shared" si="7"/>
        <v xml:space="preserve">Determine lot numbering system </v>
      </c>
      <c r="E113" s="6" t="str">
        <f t="shared" si="8"/>
        <v>10376</v>
      </c>
      <c r="F113" s="6">
        <f t="shared" si="9"/>
        <v>4</v>
      </c>
      <c r="I113" s="4">
        <v>1</v>
      </c>
    </row>
    <row r="114" spans="1:9" x14ac:dyDescent="0.3">
      <c r="A114" s="2" t="s">
        <v>325</v>
      </c>
      <c r="B114" s="4" t="str">
        <f t="shared" si="5"/>
        <v>Determine lot use (10377)</v>
      </c>
      <c r="C114" s="6" t="str">
        <f t="shared" si="6"/>
        <v>4.3.4.2</v>
      </c>
      <c r="D114" s="4" t="str">
        <f t="shared" si="7"/>
        <v>Determine lot use</v>
      </c>
      <c r="E114" s="6" t="str">
        <f t="shared" si="8"/>
        <v>10377</v>
      </c>
      <c r="F114" s="6">
        <f t="shared" si="9"/>
        <v>4</v>
      </c>
      <c r="I114" s="4">
        <v>1</v>
      </c>
    </row>
    <row r="115" spans="1:9" x14ac:dyDescent="0.3">
      <c r="A115" s="2" t="s">
        <v>326</v>
      </c>
      <c r="B115" s="4" t="str">
        <f t="shared" si="5"/>
        <v>Deliver service to customer (10218)</v>
      </c>
      <c r="C115" s="6" t="str">
        <f t="shared" si="6"/>
        <v>4.4</v>
      </c>
      <c r="D115" s="4" t="str">
        <f t="shared" si="7"/>
        <v>Deliver service to customer</v>
      </c>
      <c r="E115" s="6" t="str">
        <f t="shared" si="8"/>
        <v>10218</v>
      </c>
      <c r="F115" s="6">
        <f t="shared" si="9"/>
        <v>2</v>
      </c>
      <c r="I115" s="4">
        <v>1</v>
      </c>
    </row>
    <row r="116" spans="1:9" ht="28" x14ac:dyDescent="0.3">
      <c r="A116" s="2" t="s">
        <v>327</v>
      </c>
      <c r="B116" s="4" t="str">
        <f t="shared" si="5"/>
        <v>Confirm specific service requirements for individual customer (10320)</v>
      </c>
      <c r="C116" s="6" t="str">
        <f t="shared" si="6"/>
        <v>4.4.1</v>
      </c>
      <c r="D116" s="4" t="str">
        <f t="shared" si="7"/>
        <v>Confirm specific service requirements for individual customer</v>
      </c>
      <c r="E116" s="6" t="str">
        <f t="shared" si="8"/>
        <v>10320</v>
      </c>
      <c r="F116" s="6">
        <f t="shared" si="9"/>
        <v>3</v>
      </c>
      <c r="I116" s="4">
        <v>1</v>
      </c>
    </row>
    <row r="117" spans="1:9" x14ac:dyDescent="0.3">
      <c r="A117" s="2" t="s">
        <v>328</v>
      </c>
      <c r="B117" s="4" t="str">
        <f t="shared" si="5"/>
        <v>Process customer request (10324)</v>
      </c>
      <c r="C117" s="6" t="str">
        <f t="shared" si="6"/>
        <v>4.4.1.1</v>
      </c>
      <c r="D117" s="4" t="str">
        <f t="shared" si="7"/>
        <v>Process customer request</v>
      </c>
      <c r="E117" s="6" t="str">
        <f t="shared" si="8"/>
        <v>10324</v>
      </c>
      <c r="F117" s="6">
        <f t="shared" si="9"/>
        <v>4</v>
      </c>
      <c r="I117" s="4">
        <v>1</v>
      </c>
    </row>
    <row r="118" spans="1:9" x14ac:dyDescent="0.3">
      <c r="A118" s="2" t="s">
        <v>329</v>
      </c>
      <c r="B118" s="4" t="str">
        <f t="shared" si="5"/>
        <v>Create customer profile (10325)</v>
      </c>
      <c r="C118" s="6" t="str">
        <f t="shared" si="6"/>
        <v>4.4.1.2</v>
      </c>
      <c r="D118" s="4" t="str">
        <f t="shared" si="7"/>
        <v>Create customer profile</v>
      </c>
      <c r="E118" s="6" t="str">
        <f t="shared" si="8"/>
        <v>10325</v>
      </c>
      <c r="F118" s="6">
        <f t="shared" si="9"/>
        <v>4</v>
      </c>
      <c r="G118" s="4">
        <v>1</v>
      </c>
      <c r="I118" s="4" t="s">
        <v>1571</v>
      </c>
    </row>
    <row r="119" spans="1:9" x14ac:dyDescent="0.3">
      <c r="A119" s="2" t="s">
        <v>330</v>
      </c>
      <c r="B119" s="4" t="str">
        <f t="shared" si="5"/>
        <v>Generate service order (10326)</v>
      </c>
      <c r="C119" s="6" t="str">
        <f t="shared" si="6"/>
        <v>4.4.1.3</v>
      </c>
      <c r="D119" s="4" t="str">
        <f t="shared" si="7"/>
        <v>Generate service order</v>
      </c>
      <c r="E119" s="6" t="str">
        <f t="shared" si="8"/>
        <v>10326</v>
      </c>
      <c r="F119" s="6">
        <f t="shared" si="9"/>
        <v>4</v>
      </c>
      <c r="I119" s="4">
        <v>1</v>
      </c>
    </row>
    <row r="120" spans="1:9" ht="28" x14ac:dyDescent="0.3">
      <c r="A120" s="2" t="s">
        <v>331</v>
      </c>
      <c r="B120" s="4" t="str">
        <f t="shared" si="5"/>
        <v>Identify and schedule resources to meet service requirements (10321)</v>
      </c>
      <c r="C120" s="6" t="str">
        <f t="shared" si="6"/>
        <v>4.4.2</v>
      </c>
      <c r="D120" s="4" t="str">
        <f t="shared" si="7"/>
        <v>Identify and schedule resources to meet service requirements</v>
      </c>
      <c r="E120" s="6" t="str">
        <f t="shared" si="8"/>
        <v>10321</v>
      </c>
      <c r="F120" s="6">
        <f t="shared" si="9"/>
        <v>3</v>
      </c>
      <c r="H120" s="4">
        <v>1</v>
      </c>
    </row>
    <row r="121" spans="1:9" x14ac:dyDescent="0.3">
      <c r="A121" s="2" t="s">
        <v>332</v>
      </c>
      <c r="B121" s="4" t="str">
        <f t="shared" si="5"/>
        <v>Create resourcing plan and schedule  (10327)</v>
      </c>
      <c r="C121" s="6" t="str">
        <f t="shared" si="6"/>
        <v>4.4.2.1</v>
      </c>
      <c r="D121" s="4" t="str">
        <f t="shared" si="7"/>
        <v xml:space="preserve">Create resourcing plan and schedule </v>
      </c>
      <c r="E121" s="6" t="str">
        <f t="shared" si="8"/>
        <v>10327</v>
      </c>
      <c r="F121" s="6">
        <f t="shared" si="9"/>
        <v>4</v>
      </c>
      <c r="H121" s="4">
        <v>1</v>
      </c>
    </row>
    <row r="122" spans="1:9" x14ac:dyDescent="0.3">
      <c r="A122" s="2" t="s">
        <v>333</v>
      </c>
      <c r="B122" s="4" t="str">
        <f t="shared" si="5"/>
        <v>Create service order fulfillment schedule (10328)</v>
      </c>
      <c r="C122" s="6" t="str">
        <f t="shared" si="6"/>
        <v>4.4.2.2</v>
      </c>
      <c r="D122" s="4" t="str">
        <f t="shared" si="7"/>
        <v>Create service order fulfillment schedule</v>
      </c>
      <c r="E122" s="6" t="str">
        <f t="shared" si="8"/>
        <v>10328</v>
      </c>
      <c r="F122" s="6">
        <f t="shared" si="9"/>
        <v>4</v>
      </c>
      <c r="I122" s="4">
        <v>1</v>
      </c>
    </row>
    <row r="123" spans="1:9" x14ac:dyDescent="0.3">
      <c r="A123" s="2" t="s">
        <v>334</v>
      </c>
      <c r="B123" s="4" t="str">
        <f t="shared" si="5"/>
        <v>Develop service order (10329)</v>
      </c>
      <c r="C123" s="6" t="str">
        <f t="shared" si="6"/>
        <v>4.4.2.3</v>
      </c>
      <c r="D123" s="4" t="str">
        <f t="shared" si="7"/>
        <v>Develop service order</v>
      </c>
      <c r="E123" s="6" t="str">
        <f t="shared" si="8"/>
        <v>10329</v>
      </c>
      <c r="F123" s="6">
        <f t="shared" si="9"/>
        <v>4</v>
      </c>
      <c r="I123" s="4">
        <v>1</v>
      </c>
    </row>
    <row r="124" spans="1:9" x14ac:dyDescent="0.3">
      <c r="A124" s="2" t="s">
        <v>335</v>
      </c>
      <c r="B124" s="4" t="str">
        <f t="shared" si="5"/>
        <v>Provide service to specific customers (10322)</v>
      </c>
      <c r="C124" s="6" t="str">
        <f t="shared" si="6"/>
        <v>4.4.3</v>
      </c>
      <c r="D124" s="4" t="str">
        <f t="shared" si="7"/>
        <v>Provide service to specific customers</v>
      </c>
      <c r="E124" s="6" t="str">
        <f t="shared" si="8"/>
        <v>10322</v>
      </c>
      <c r="F124" s="6">
        <f t="shared" si="9"/>
        <v>3</v>
      </c>
      <c r="I124" s="4">
        <v>1</v>
      </c>
    </row>
    <row r="125" spans="1:9" ht="28" x14ac:dyDescent="0.3">
      <c r="A125" s="2" t="s">
        <v>336</v>
      </c>
      <c r="B125" s="4" t="str">
        <f t="shared" si="5"/>
        <v>Organize daily service order fulfillment schedule (10330)</v>
      </c>
      <c r="C125" s="6" t="str">
        <f t="shared" si="6"/>
        <v>4.4.3.1</v>
      </c>
      <c r="D125" s="4" t="str">
        <f t="shared" si="7"/>
        <v>Organize daily service order fulfillment schedule</v>
      </c>
      <c r="E125" s="6" t="str">
        <f t="shared" si="8"/>
        <v>10330</v>
      </c>
      <c r="F125" s="6">
        <f t="shared" si="9"/>
        <v>4</v>
      </c>
      <c r="I125" s="4">
        <v>1</v>
      </c>
    </row>
    <row r="126" spans="1:9" x14ac:dyDescent="0.3">
      <c r="A126" s="2" t="s">
        <v>337</v>
      </c>
      <c r="B126" s="4" t="str">
        <f t="shared" si="5"/>
        <v>Dispatch resources (10331)</v>
      </c>
      <c r="C126" s="6" t="str">
        <f t="shared" si="6"/>
        <v>4.4.3.2</v>
      </c>
      <c r="D126" s="4" t="str">
        <f t="shared" si="7"/>
        <v>Dispatch resources</v>
      </c>
      <c r="E126" s="6" t="str">
        <f t="shared" si="8"/>
        <v>10331</v>
      </c>
      <c r="F126" s="6">
        <f t="shared" si="9"/>
        <v>4</v>
      </c>
      <c r="I126" s="4">
        <v>1</v>
      </c>
    </row>
    <row r="127" spans="1:9" x14ac:dyDescent="0.3">
      <c r="A127" s="2" t="s">
        <v>338</v>
      </c>
      <c r="B127" s="4" t="str">
        <f t="shared" si="5"/>
        <v>Manage order fulfillment progress  (10332)</v>
      </c>
      <c r="C127" s="6" t="str">
        <f t="shared" si="6"/>
        <v>4.4.3.3</v>
      </c>
      <c r="D127" s="4" t="str">
        <f t="shared" si="7"/>
        <v xml:space="preserve">Manage order fulfillment progress </v>
      </c>
      <c r="E127" s="6" t="str">
        <f t="shared" si="8"/>
        <v>10332</v>
      </c>
      <c r="F127" s="6">
        <f t="shared" si="9"/>
        <v>4</v>
      </c>
      <c r="I127" s="4">
        <v>1</v>
      </c>
    </row>
    <row r="128" spans="1:9" x14ac:dyDescent="0.3">
      <c r="A128" s="2" t="s">
        <v>339</v>
      </c>
      <c r="B128" s="4" t="str">
        <f t="shared" si="5"/>
        <v>Validate order fulfillment block completion (10333)</v>
      </c>
      <c r="C128" s="6" t="str">
        <f t="shared" si="6"/>
        <v>4.4.3.4</v>
      </c>
      <c r="D128" s="4" t="str">
        <f t="shared" si="7"/>
        <v>Validate order fulfillment block completion</v>
      </c>
      <c r="E128" s="6" t="str">
        <f t="shared" si="8"/>
        <v>10333</v>
      </c>
      <c r="F128" s="6">
        <f t="shared" si="9"/>
        <v>4</v>
      </c>
      <c r="I128" s="4">
        <v>1</v>
      </c>
    </row>
    <row r="129" spans="1:9" x14ac:dyDescent="0.3">
      <c r="A129" s="2" t="s">
        <v>340</v>
      </c>
      <c r="B129" s="4" t="str">
        <f t="shared" si="5"/>
        <v>Ensure quality of service (10323)</v>
      </c>
      <c r="C129" s="6" t="str">
        <f t="shared" si="6"/>
        <v>4.4.4</v>
      </c>
      <c r="D129" s="4" t="str">
        <f t="shared" si="7"/>
        <v>Ensure quality of service</v>
      </c>
      <c r="E129" s="6" t="str">
        <f t="shared" si="8"/>
        <v>10323</v>
      </c>
      <c r="F129" s="6">
        <f t="shared" si="9"/>
        <v>3</v>
      </c>
      <c r="I129" s="4">
        <v>1</v>
      </c>
    </row>
    <row r="130" spans="1:9" x14ac:dyDescent="0.3">
      <c r="A130" s="2" t="s">
        <v>341</v>
      </c>
      <c r="B130" s="4" t="str">
        <f t="shared" ref="B130:B165" si="10">RIGHT(A130,LEN(A130)-FIND(" ",A130))</f>
        <v>Identify completed orders for feedback (10334)</v>
      </c>
      <c r="C130" s="6" t="str">
        <f t="shared" ref="C130:C165" si="11">LEFT(A130,FIND(" ",A130)-1)</f>
        <v>4.4.4.1</v>
      </c>
      <c r="D130" s="4" t="str">
        <f t="shared" ref="D130:D165" si="12">LEFT(B130,FIND("(",B130)-2)</f>
        <v>Identify completed orders for feedback</v>
      </c>
      <c r="E130" s="6" t="str">
        <f t="shared" ref="E130:E165" si="13">MID(B130,FIND("(",B130)+1,5)</f>
        <v>10334</v>
      </c>
      <c r="F130" s="6">
        <f t="shared" ref="F130:F165" si="14">INT((LEN(C130)+1)/2)</f>
        <v>4</v>
      </c>
      <c r="I130" s="4">
        <v>1</v>
      </c>
    </row>
    <row r="131" spans="1:9" ht="28" x14ac:dyDescent="0.3">
      <c r="A131" s="2" t="s">
        <v>342</v>
      </c>
      <c r="B131" s="4" t="str">
        <f t="shared" si="10"/>
        <v>Identify incomplete orders and service failures (10335)</v>
      </c>
      <c r="C131" s="6" t="str">
        <f t="shared" si="11"/>
        <v>4.4.4.2</v>
      </c>
      <c r="D131" s="4" t="str">
        <f t="shared" si="12"/>
        <v>Identify incomplete orders and service failures</v>
      </c>
      <c r="E131" s="6" t="str">
        <f t="shared" si="13"/>
        <v>10335</v>
      </c>
      <c r="F131" s="6">
        <f t="shared" si="14"/>
        <v>4</v>
      </c>
      <c r="I131" s="4">
        <v>1</v>
      </c>
    </row>
    <row r="132" spans="1:9" ht="28" x14ac:dyDescent="0.3">
      <c r="A132" s="2" t="s">
        <v>343</v>
      </c>
      <c r="B132" s="4" t="str">
        <f t="shared" si="10"/>
        <v>Solicit customer feedback on services delivered (10336)</v>
      </c>
      <c r="C132" s="6" t="str">
        <f t="shared" si="11"/>
        <v>4.4.4.3</v>
      </c>
      <c r="D132" s="4" t="str">
        <f t="shared" si="12"/>
        <v>Solicit customer feedback on services delivered</v>
      </c>
      <c r="E132" s="6" t="str">
        <f t="shared" si="13"/>
        <v>10336</v>
      </c>
      <c r="F132" s="6">
        <f t="shared" si="14"/>
        <v>4</v>
      </c>
      <c r="I132" s="4">
        <v>1</v>
      </c>
    </row>
    <row r="133" spans="1:9" ht="28" x14ac:dyDescent="0.3">
      <c r="A133" s="2" t="s">
        <v>344</v>
      </c>
      <c r="B133" s="4" t="str">
        <f t="shared" si="10"/>
        <v>Process customer feedback on services delivered (10337)</v>
      </c>
      <c r="C133" s="6" t="str">
        <f t="shared" si="11"/>
        <v>4.4.4.4</v>
      </c>
      <c r="D133" s="4" t="str">
        <f t="shared" si="12"/>
        <v>Process customer feedback on services delivered</v>
      </c>
      <c r="E133" s="6" t="str">
        <f t="shared" si="13"/>
        <v>10337</v>
      </c>
      <c r="F133" s="6">
        <f t="shared" si="14"/>
        <v>4</v>
      </c>
      <c r="I133" s="4">
        <v>1</v>
      </c>
    </row>
    <row r="134" spans="1:9" x14ac:dyDescent="0.3">
      <c r="A134" s="2" t="s">
        <v>345</v>
      </c>
      <c r="B134" s="4" t="str">
        <f t="shared" si="10"/>
        <v>Manage logistics and warehousing (10219)</v>
      </c>
      <c r="C134" s="6" t="str">
        <f t="shared" si="11"/>
        <v>4.5</v>
      </c>
      <c r="D134" s="4" t="str">
        <f t="shared" si="12"/>
        <v>Manage logistics and warehousing</v>
      </c>
      <c r="E134" s="6" t="str">
        <f t="shared" si="13"/>
        <v>10219</v>
      </c>
      <c r="F134" s="6">
        <f t="shared" si="14"/>
        <v>2</v>
      </c>
      <c r="I134" s="4">
        <v>1</v>
      </c>
    </row>
    <row r="135" spans="1:9" x14ac:dyDescent="0.3">
      <c r="A135" s="2" t="s">
        <v>346</v>
      </c>
      <c r="B135" s="4" t="str">
        <f t="shared" si="10"/>
        <v>Define logistics strategy (10338)</v>
      </c>
      <c r="C135" s="6" t="str">
        <f t="shared" si="11"/>
        <v>4.5.1</v>
      </c>
      <c r="D135" s="4" t="str">
        <f t="shared" si="12"/>
        <v>Define logistics strategy</v>
      </c>
      <c r="E135" s="6" t="str">
        <f t="shared" si="13"/>
        <v>10338</v>
      </c>
      <c r="F135" s="6">
        <f t="shared" si="14"/>
        <v>3</v>
      </c>
      <c r="I135" s="4">
        <v>1</v>
      </c>
    </row>
    <row r="136" spans="1:9" ht="28" x14ac:dyDescent="0.3">
      <c r="A136" s="2" t="s">
        <v>347</v>
      </c>
      <c r="B136" s="4" t="str">
        <f t="shared" si="10"/>
        <v>Translate customer service requirements into logistics requirements (10343)</v>
      </c>
      <c r="C136" s="6" t="str">
        <f t="shared" si="11"/>
        <v>4.5.1.1</v>
      </c>
      <c r="D136" s="4" t="str">
        <f t="shared" si="12"/>
        <v>Translate customer service requirements into logistics requirements</v>
      </c>
      <c r="E136" s="6" t="str">
        <f t="shared" si="13"/>
        <v>10343</v>
      </c>
      <c r="F136" s="6">
        <f t="shared" si="14"/>
        <v>4</v>
      </c>
      <c r="I136" s="4">
        <v>1</v>
      </c>
    </row>
    <row r="137" spans="1:9" x14ac:dyDescent="0.3">
      <c r="A137" s="2" t="s">
        <v>348</v>
      </c>
      <c r="B137" s="4" t="str">
        <f t="shared" si="10"/>
        <v>Design logistics network (10344)</v>
      </c>
      <c r="C137" s="6" t="str">
        <f t="shared" si="11"/>
        <v>4.5.1.2</v>
      </c>
      <c r="D137" s="4" t="str">
        <f t="shared" si="12"/>
        <v>Design logistics network</v>
      </c>
      <c r="E137" s="6" t="str">
        <f t="shared" si="13"/>
        <v>10344</v>
      </c>
      <c r="F137" s="6">
        <f t="shared" si="14"/>
        <v>4</v>
      </c>
      <c r="G137" s="4">
        <v>1</v>
      </c>
      <c r="I137" s="4" t="s">
        <v>1571</v>
      </c>
    </row>
    <row r="138" spans="1:9" x14ac:dyDescent="0.3">
      <c r="A138" s="2" t="s">
        <v>349</v>
      </c>
      <c r="B138" s="4" t="str">
        <f t="shared" si="10"/>
        <v>Communicate outsourcing needs  (10345)</v>
      </c>
      <c r="C138" s="6" t="str">
        <f t="shared" si="11"/>
        <v>4.5.1.3</v>
      </c>
      <c r="D138" s="4" t="str">
        <f t="shared" si="12"/>
        <v xml:space="preserve">Communicate outsourcing needs </v>
      </c>
      <c r="E138" s="6" t="str">
        <f t="shared" si="13"/>
        <v>10345</v>
      </c>
      <c r="F138" s="6">
        <f t="shared" si="14"/>
        <v>4</v>
      </c>
      <c r="I138" s="4">
        <v>1</v>
      </c>
    </row>
    <row r="139" spans="1:9" ht="28" x14ac:dyDescent="0.3">
      <c r="A139" s="2" t="s">
        <v>350</v>
      </c>
      <c r="B139" s="4" t="str">
        <f t="shared" si="10"/>
        <v>Develop and maintain delivery service policy (10346)</v>
      </c>
      <c r="C139" s="6" t="str">
        <f t="shared" si="11"/>
        <v>4.5.1.4</v>
      </c>
      <c r="D139" s="4" t="str">
        <f t="shared" si="12"/>
        <v>Develop and maintain delivery service policy</v>
      </c>
      <c r="E139" s="6" t="str">
        <f t="shared" si="13"/>
        <v>10346</v>
      </c>
      <c r="F139" s="6">
        <f t="shared" si="14"/>
        <v>4</v>
      </c>
      <c r="H139" s="4">
        <v>1</v>
      </c>
      <c r="I139" s="4" t="s">
        <v>1571</v>
      </c>
    </row>
    <row r="140" spans="1:9" ht="28" x14ac:dyDescent="0.3">
      <c r="A140" s="2" t="s">
        <v>351</v>
      </c>
      <c r="B140" s="4" t="str">
        <f t="shared" si="10"/>
        <v>Optimize transportation schedules and costs (10347)</v>
      </c>
      <c r="C140" s="6" t="str">
        <f t="shared" si="11"/>
        <v>4.5.1.5</v>
      </c>
      <c r="D140" s="4" t="str">
        <f t="shared" si="12"/>
        <v>Optimize transportation schedules and costs</v>
      </c>
      <c r="E140" s="6" t="str">
        <f t="shared" si="13"/>
        <v>10347</v>
      </c>
      <c r="F140" s="6">
        <f t="shared" si="14"/>
        <v>4</v>
      </c>
      <c r="I140" s="4">
        <v>1</v>
      </c>
    </row>
    <row r="141" spans="1:9" x14ac:dyDescent="0.3">
      <c r="A141" s="2" t="s">
        <v>352</v>
      </c>
      <c r="B141" s="4" t="str">
        <f t="shared" si="10"/>
        <v>Define key performance measures  (10348)</v>
      </c>
      <c r="C141" s="6" t="str">
        <f t="shared" si="11"/>
        <v>4.5.1.6</v>
      </c>
      <c r="D141" s="4" t="str">
        <f t="shared" si="12"/>
        <v xml:space="preserve">Define key performance measures </v>
      </c>
      <c r="E141" s="6" t="str">
        <f t="shared" si="13"/>
        <v>10348</v>
      </c>
      <c r="F141" s="6">
        <f t="shared" si="14"/>
        <v>4</v>
      </c>
      <c r="I141" s="4">
        <v>1</v>
      </c>
    </row>
    <row r="142" spans="1:9" x14ac:dyDescent="0.3">
      <c r="A142" s="2" t="s">
        <v>353</v>
      </c>
      <c r="B142" s="4" t="str">
        <f t="shared" si="10"/>
        <v>Plan and manage inbound material flow  (10339)</v>
      </c>
      <c r="C142" s="6" t="str">
        <f t="shared" si="11"/>
        <v>4.5.2</v>
      </c>
      <c r="D142" s="4" t="str">
        <f t="shared" si="12"/>
        <v xml:space="preserve">Plan and manage inbound material flow </v>
      </c>
      <c r="E142" s="6" t="str">
        <f t="shared" si="13"/>
        <v>10339</v>
      </c>
      <c r="F142" s="6">
        <f t="shared" si="14"/>
        <v>3</v>
      </c>
      <c r="I142" s="4">
        <v>1</v>
      </c>
    </row>
    <row r="143" spans="1:9" x14ac:dyDescent="0.3">
      <c r="A143" s="2" t="s">
        <v>354</v>
      </c>
      <c r="B143" s="4" t="str">
        <f t="shared" si="10"/>
        <v>Plan inbound material receipts (10349)</v>
      </c>
      <c r="C143" s="6" t="str">
        <f t="shared" si="11"/>
        <v>4.5.2.1</v>
      </c>
      <c r="D143" s="4" t="str">
        <f t="shared" si="12"/>
        <v>Plan inbound material receipts</v>
      </c>
      <c r="E143" s="6" t="str">
        <f t="shared" si="13"/>
        <v>10349</v>
      </c>
      <c r="F143" s="6">
        <f t="shared" si="14"/>
        <v>4</v>
      </c>
      <c r="I143" s="4">
        <v>1</v>
      </c>
    </row>
    <row r="144" spans="1:9" x14ac:dyDescent="0.3">
      <c r="A144" s="2" t="s">
        <v>355</v>
      </c>
      <c r="B144" s="4" t="str">
        <f t="shared" si="10"/>
        <v>Manage inbound material flow  (10350)</v>
      </c>
      <c r="C144" s="6" t="str">
        <f t="shared" si="11"/>
        <v>4.5.2.2</v>
      </c>
      <c r="D144" s="4" t="str">
        <f t="shared" si="12"/>
        <v xml:space="preserve">Manage inbound material flow </v>
      </c>
      <c r="E144" s="6" t="str">
        <f t="shared" si="13"/>
        <v>10350</v>
      </c>
      <c r="F144" s="6">
        <f t="shared" si="14"/>
        <v>4</v>
      </c>
      <c r="I144" s="4">
        <v>1</v>
      </c>
    </row>
    <row r="145" spans="1:9" x14ac:dyDescent="0.3">
      <c r="A145" s="2" t="s">
        <v>356</v>
      </c>
      <c r="B145" s="4" t="str">
        <f t="shared" si="10"/>
        <v>Monitor inbound delivery performance (10351)</v>
      </c>
      <c r="C145" s="6" t="str">
        <f t="shared" si="11"/>
        <v>4.5.2.3</v>
      </c>
      <c r="D145" s="4" t="str">
        <f t="shared" si="12"/>
        <v>Monitor inbound delivery performance</v>
      </c>
      <c r="E145" s="6" t="str">
        <f t="shared" si="13"/>
        <v>10351</v>
      </c>
      <c r="F145" s="6">
        <f t="shared" si="14"/>
        <v>4</v>
      </c>
      <c r="I145" s="4">
        <v>1</v>
      </c>
    </row>
    <row r="146" spans="1:9" x14ac:dyDescent="0.3">
      <c r="A146" s="2" t="s">
        <v>357</v>
      </c>
      <c r="B146" s="4" t="str">
        <f t="shared" si="10"/>
        <v>Manage flow of returned products  (10352)</v>
      </c>
      <c r="C146" s="6" t="str">
        <f t="shared" si="11"/>
        <v>4.5.2.4</v>
      </c>
      <c r="D146" s="4" t="str">
        <f t="shared" si="12"/>
        <v xml:space="preserve">Manage flow of returned products </v>
      </c>
      <c r="E146" s="6" t="str">
        <f t="shared" si="13"/>
        <v>10352</v>
      </c>
      <c r="F146" s="6">
        <f t="shared" si="14"/>
        <v>4</v>
      </c>
      <c r="I146" s="4">
        <v>1</v>
      </c>
    </row>
    <row r="147" spans="1:9" x14ac:dyDescent="0.3">
      <c r="A147" s="2" t="s">
        <v>358</v>
      </c>
      <c r="B147" s="4" t="str">
        <f t="shared" si="10"/>
        <v>Operate warehousing (10340)</v>
      </c>
      <c r="C147" s="6" t="str">
        <f t="shared" si="11"/>
        <v>4.5.3</v>
      </c>
      <c r="D147" s="4" t="str">
        <f t="shared" si="12"/>
        <v>Operate warehousing</v>
      </c>
      <c r="E147" s="6" t="str">
        <f t="shared" si="13"/>
        <v>10340</v>
      </c>
      <c r="F147" s="6">
        <f t="shared" si="14"/>
        <v>3</v>
      </c>
      <c r="I147" s="4">
        <v>1</v>
      </c>
    </row>
    <row r="148" spans="1:9" x14ac:dyDescent="0.3">
      <c r="A148" s="2" t="s">
        <v>359</v>
      </c>
      <c r="B148" s="4" t="str">
        <f t="shared" si="10"/>
        <v>Track inventory deployment (10353)</v>
      </c>
      <c r="C148" s="6" t="str">
        <f t="shared" si="11"/>
        <v>4.5.3.1</v>
      </c>
      <c r="D148" s="4" t="str">
        <f t="shared" si="12"/>
        <v>Track inventory deployment</v>
      </c>
      <c r="E148" s="6" t="str">
        <f t="shared" si="13"/>
        <v>10353</v>
      </c>
      <c r="F148" s="6">
        <f t="shared" si="14"/>
        <v>4</v>
      </c>
      <c r="I148" s="4">
        <v>1</v>
      </c>
    </row>
    <row r="149" spans="1:9" ht="28" x14ac:dyDescent="0.3">
      <c r="A149" s="2" t="s">
        <v>360</v>
      </c>
      <c r="B149" s="4" t="str">
        <f t="shared" si="10"/>
        <v>Receive, inspect, and store inbound deliveries (10354)</v>
      </c>
      <c r="C149" s="6" t="str">
        <f t="shared" si="11"/>
        <v>4.5.3.2</v>
      </c>
      <c r="D149" s="4" t="str">
        <f t="shared" si="12"/>
        <v>Receive, inspect, and store inbound deliveries</v>
      </c>
      <c r="E149" s="6" t="str">
        <f t="shared" si="13"/>
        <v>10354</v>
      </c>
      <c r="F149" s="6">
        <f t="shared" si="14"/>
        <v>4</v>
      </c>
      <c r="I149" s="4">
        <v>1</v>
      </c>
    </row>
    <row r="150" spans="1:9" x14ac:dyDescent="0.3">
      <c r="A150" s="2" t="s">
        <v>361</v>
      </c>
      <c r="B150" s="4" t="str">
        <f t="shared" si="10"/>
        <v>Track product availability (10355)</v>
      </c>
      <c r="C150" s="6" t="str">
        <f t="shared" si="11"/>
        <v>4.5.3.3</v>
      </c>
      <c r="D150" s="4" t="str">
        <f t="shared" si="12"/>
        <v>Track product availability</v>
      </c>
      <c r="E150" s="6" t="str">
        <f t="shared" si="13"/>
        <v>10355</v>
      </c>
      <c r="F150" s="6">
        <f t="shared" si="14"/>
        <v>4</v>
      </c>
      <c r="I150" s="4">
        <v>1</v>
      </c>
    </row>
    <row r="151" spans="1:9" x14ac:dyDescent="0.3">
      <c r="A151" s="2" t="s">
        <v>362</v>
      </c>
      <c r="B151" s="4" t="str">
        <f t="shared" si="10"/>
        <v>Pick, pack, and ship product for delivery (10356)</v>
      </c>
      <c r="C151" s="6" t="str">
        <f t="shared" si="11"/>
        <v>4.5.3.4</v>
      </c>
      <c r="D151" s="4" t="str">
        <f t="shared" si="12"/>
        <v>Pick, pack, and ship product for delivery</v>
      </c>
      <c r="E151" s="6" t="str">
        <f t="shared" si="13"/>
        <v>10356</v>
      </c>
      <c r="F151" s="6">
        <f t="shared" si="14"/>
        <v>4</v>
      </c>
      <c r="I151" s="4">
        <v>1</v>
      </c>
    </row>
    <row r="152" spans="1:9" x14ac:dyDescent="0.3">
      <c r="A152" s="2" t="s">
        <v>363</v>
      </c>
      <c r="B152" s="4" t="str">
        <f t="shared" si="10"/>
        <v>Track inventory accuracy (10357)</v>
      </c>
      <c r="C152" s="6" t="str">
        <f t="shared" si="11"/>
        <v>4.5.3.5</v>
      </c>
      <c r="D152" s="4" t="str">
        <f t="shared" si="12"/>
        <v>Track inventory accuracy</v>
      </c>
      <c r="E152" s="6" t="str">
        <f t="shared" si="13"/>
        <v>10357</v>
      </c>
      <c r="F152" s="6">
        <f t="shared" si="14"/>
        <v>4</v>
      </c>
      <c r="I152" s="4">
        <v>1</v>
      </c>
    </row>
    <row r="153" spans="1:9" ht="28" x14ac:dyDescent="0.3">
      <c r="A153" s="2" t="s">
        <v>364</v>
      </c>
      <c r="B153" s="4" t="str">
        <f t="shared" si="10"/>
        <v>Track third-party logistics storage and shipping performance (10358)</v>
      </c>
      <c r="C153" s="6" t="str">
        <f t="shared" si="11"/>
        <v>4.5.3.6</v>
      </c>
      <c r="D153" s="4" t="str">
        <f t="shared" si="12"/>
        <v>Track third-party logistics storage and shipping performance</v>
      </c>
      <c r="E153" s="6" t="str">
        <f t="shared" si="13"/>
        <v>10358</v>
      </c>
      <c r="F153" s="6">
        <f t="shared" si="14"/>
        <v>4</v>
      </c>
      <c r="I153" s="4">
        <v>1</v>
      </c>
    </row>
    <row r="154" spans="1:9" x14ac:dyDescent="0.3">
      <c r="A154" s="2" t="s">
        <v>365</v>
      </c>
      <c r="B154" s="4" t="str">
        <f t="shared" si="10"/>
        <v>Manage physical finished goods inventory (10359)</v>
      </c>
      <c r="C154" s="6" t="str">
        <f t="shared" si="11"/>
        <v>4.5.3.7</v>
      </c>
      <c r="D154" s="4" t="str">
        <f t="shared" si="12"/>
        <v>Manage physical finished goods inventory</v>
      </c>
      <c r="E154" s="6" t="str">
        <f t="shared" si="13"/>
        <v>10359</v>
      </c>
      <c r="F154" s="6">
        <f t="shared" si="14"/>
        <v>4</v>
      </c>
      <c r="I154" s="4">
        <v>1</v>
      </c>
    </row>
    <row r="155" spans="1:9" x14ac:dyDescent="0.3">
      <c r="A155" s="2" t="s">
        <v>366</v>
      </c>
      <c r="B155" s="4" t="str">
        <f t="shared" si="10"/>
        <v>Operate outbound transportation (10341)</v>
      </c>
      <c r="C155" s="6" t="str">
        <f t="shared" si="11"/>
        <v>4.5.4</v>
      </c>
      <c r="D155" s="4" t="str">
        <f t="shared" si="12"/>
        <v>Operate outbound transportation</v>
      </c>
      <c r="E155" s="6" t="str">
        <f t="shared" si="13"/>
        <v>10341</v>
      </c>
      <c r="F155" s="6">
        <f t="shared" si="14"/>
        <v>3</v>
      </c>
      <c r="I155" s="4">
        <v>1</v>
      </c>
    </row>
    <row r="156" spans="1:9" ht="28" x14ac:dyDescent="0.3">
      <c r="A156" s="2" t="s">
        <v>367</v>
      </c>
      <c r="B156" s="4" t="str">
        <f t="shared" si="10"/>
        <v>Plan, transport, and deliver outbound product (10360)</v>
      </c>
      <c r="C156" s="6" t="str">
        <f t="shared" si="11"/>
        <v>4.5.4.1</v>
      </c>
      <c r="D156" s="4" t="str">
        <f t="shared" si="12"/>
        <v>Plan, transport, and deliver outbound product</v>
      </c>
      <c r="E156" s="6" t="str">
        <f t="shared" si="13"/>
        <v>10360</v>
      </c>
      <c r="F156" s="6">
        <f t="shared" si="14"/>
        <v>4</v>
      </c>
      <c r="I156" s="4">
        <v>1</v>
      </c>
    </row>
    <row r="157" spans="1:9" x14ac:dyDescent="0.3">
      <c r="A157" s="2" t="s">
        <v>368</v>
      </c>
      <c r="B157" s="4" t="str">
        <f t="shared" si="10"/>
        <v>Track carrier delivery performance  (10361)</v>
      </c>
      <c r="C157" s="6" t="str">
        <f t="shared" si="11"/>
        <v>4.5.4.2</v>
      </c>
      <c r="D157" s="4" t="str">
        <f t="shared" si="12"/>
        <v xml:space="preserve">Track carrier delivery performance </v>
      </c>
      <c r="E157" s="6" t="str">
        <f t="shared" si="13"/>
        <v>10361</v>
      </c>
      <c r="F157" s="6">
        <f t="shared" si="14"/>
        <v>4</v>
      </c>
      <c r="I157" s="4">
        <v>1</v>
      </c>
    </row>
    <row r="158" spans="1:9" x14ac:dyDescent="0.3">
      <c r="A158" s="2" t="s">
        <v>369</v>
      </c>
      <c r="B158" s="4" t="str">
        <f t="shared" si="10"/>
        <v>Manage transportation fleet (10362)</v>
      </c>
      <c r="C158" s="6" t="str">
        <f t="shared" si="11"/>
        <v>4.5.4.3</v>
      </c>
      <c r="D158" s="4" t="str">
        <f t="shared" si="12"/>
        <v>Manage transportation fleet</v>
      </c>
      <c r="E158" s="6" t="str">
        <f t="shared" si="13"/>
        <v>10362</v>
      </c>
      <c r="F158" s="6">
        <f t="shared" si="14"/>
        <v>4</v>
      </c>
      <c r="I158" s="4">
        <v>1</v>
      </c>
    </row>
    <row r="159" spans="1:9" ht="28" x14ac:dyDescent="0.3">
      <c r="A159" s="2" t="s">
        <v>370</v>
      </c>
      <c r="B159" s="4" t="str">
        <f t="shared" si="10"/>
        <v>Process and audit carrier invoices and documents (10363)</v>
      </c>
      <c r="C159" s="6" t="str">
        <f t="shared" si="11"/>
        <v>4.5.4.4</v>
      </c>
      <c r="D159" s="4" t="str">
        <f t="shared" si="12"/>
        <v>Process and audit carrier invoices and documents</v>
      </c>
      <c r="E159" s="6" t="str">
        <f t="shared" si="13"/>
        <v>10363</v>
      </c>
      <c r="F159" s="6">
        <f t="shared" si="14"/>
        <v>4</v>
      </c>
      <c r="I159" s="4">
        <v>1</v>
      </c>
    </row>
    <row r="160" spans="1:9" x14ac:dyDescent="0.3">
      <c r="A160" s="2" t="s">
        <v>371</v>
      </c>
      <c r="B160" s="4" t="str">
        <f t="shared" si="10"/>
        <v>Manage returns; manage reverse logistics  (10342)</v>
      </c>
      <c r="C160" s="6" t="str">
        <f t="shared" si="11"/>
        <v>4.5.5</v>
      </c>
      <c r="D160" s="4" t="str">
        <f t="shared" si="12"/>
        <v xml:space="preserve">Manage returns; manage reverse logistics </v>
      </c>
      <c r="E160" s="6" t="str">
        <f t="shared" si="13"/>
        <v>10342</v>
      </c>
      <c r="F160" s="6">
        <f t="shared" si="14"/>
        <v>3</v>
      </c>
      <c r="I160" s="4">
        <v>1</v>
      </c>
    </row>
    <row r="161" spans="1:9" x14ac:dyDescent="0.3">
      <c r="A161" s="2" t="s">
        <v>372</v>
      </c>
      <c r="B161" s="4" t="str">
        <f t="shared" si="10"/>
        <v>Authorize and process returns (10364)</v>
      </c>
      <c r="C161" s="6" t="str">
        <f t="shared" si="11"/>
        <v>4.5.5.1</v>
      </c>
      <c r="D161" s="4" t="str">
        <f t="shared" si="12"/>
        <v>Authorize and process returns</v>
      </c>
      <c r="E161" s="6" t="str">
        <f t="shared" si="13"/>
        <v>10364</v>
      </c>
      <c r="F161" s="6">
        <f t="shared" si="14"/>
        <v>4</v>
      </c>
      <c r="I161" s="4">
        <v>1</v>
      </c>
    </row>
    <row r="162" spans="1:9" x14ac:dyDescent="0.3">
      <c r="A162" s="2" t="s">
        <v>373</v>
      </c>
      <c r="B162" s="4" t="str">
        <f t="shared" si="10"/>
        <v>Perform reverse logistics (10365)</v>
      </c>
      <c r="C162" s="6" t="str">
        <f t="shared" si="11"/>
        <v>4.5.5.2</v>
      </c>
      <c r="D162" s="4" t="str">
        <f t="shared" si="12"/>
        <v>Perform reverse logistics</v>
      </c>
      <c r="E162" s="6" t="str">
        <f t="shared" si="13"/>
        <v>10365</v>
      </c>
      <c r="F162" s="6">
        <f t="shared" si="14"/>
        <v>4</v>
      </c>
      <c r="I162" s="4">
        <v>1</v>
      </c>
    </row>
    <row r="163" spans="1:9" x14ac:dyDescent="0.3">
      <c r="A163" s="2" t="s">
        <v>374</v>
      </c>
      <c r="B163" s="4" t="str">
        <f t="shared" si="10"/>
        <v>Perform salvage activities (10366)</v>
      </c>
      <c r="C163" s="6" t="str">
        <f t="shared" si="11"/>
        <v>4.5.5.3</v>
      </c>
      <c r="D163" s="4" t="str">
        <f t="shared" si="12"/>
        <v>Perform salvage activities</v>
      </c>
      <c r="E163" s="6" t="str">
        <f t="shared" si="13"/>
        <v>10366</v>
      </c>
      <c r="F163" s="6">
        <f t="shared" si="14"/>
        <v>4</v>
      </c>
      <c r="I163" s="4">
        <v>1</v>
      </c>
    </row>
    <row r="164" spans="1:9" x14ac:dyDescent="0.3">
      <c r="A164" s="2" t="s">
        <v>375</v>
      </c>
      <c r="B164" s="4" t="str">
        <f t="shared" si="10"/>
        <v>Manage and process warranty claims  (10367)</v>
      </c>
      <c r="C164" s="6" t="str">
        <f t="shared" si="11"/>
        <v>4.5.5.4</v>
      </c>
      <c r="D164" s="4" t="str">
        <f t="shared" si="12"/>
        <v xml:space="preserve">Manage and process warranty claims </v>
      </c>
      <c r="E164" s="6" t="str">
        <f t="shared" si="13"/>
        <v>10367</v>
      </c>
      <c r="F164" s="6">
        <f t="shared" si="14"/>
        <v>4</v>
      </c>
      <c r="I164" s="4">
        <v>1</v>
      </c>
    </row>
    <row r="165" spans="1:9" ht="28" x14ac:dyDescent="0.3">
      <c r="A165" s="2" t="s">
        <v>376</v>
      </c>
      <c r="B165" s="4" t="str">
        <f t="shared" si="10"/>
        <v>Manage repair/refurbishment and return to customer/stock (14195)</v>
      </c>
      <c r="C165" s="6" t="str">
        <f t="shared" si="11"/>
        <v>4.5.5.5</v>
      </c>
      <c r="D165" s="4" t="str">
        <f t="shared" si="12"/>
        <v>Manage repair/refurbishment and return to customer/stock</v>
      </c>
      <c r="E165" s="6" t="str">
        <f t="shared" si="13"/>
        <v>14195</v>
      </c>
      <c r="F165" s="6">
        <f t="shared" si="14"/>
        <v>4</v>
      </c>
      <c r="I165" s="4">
        <v>1</v>
      </c>
    </row>
    <row r="166" spans="1:9" x14ac:dyDescent="0.3">
      <c r="G166" s="4">
        <f>SUBTOTAL(109,Table9[30-Transform/Innovate])</f>
        <v>9</v>
      </c>
      <c r="H166" s="4">
        <f>SUBTOTAL(109,Table9[20-Change/
Improve])</f>
        <v>56</v>
      </c>
      <c r="I166" s="4">
        <f>SUBTOTAL(109,Table9[10-Run/
Operate])</f>
        <v>99</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I1" sqref="A1:I38"/>
    </sheetView>
  </sheetViews>
  <sheetFormatPr defaultRowHeight="32.5" customHeight="1" x14ac:dyDescent="0.3"/>
  <cols>
    <col min="1" max="1" width="39.08984375" style="2" customWidth="1"/>
    <col min="2" max="2" width="0" style="2" hidden="1" customWidth="1"/>
    <col min="3" max="3" width="11.453125" style="5" hidden="1" customWidth="1"/>
    <col min="4" max="4" width="35" style="2" hidden="1" customWidth="1"/>
    <col min="5" max="5" width="7.453125" style="6" hidden="1" customWidth="1"/>
    <col min="6" max="6" width="5.1796875" style="6" hidden="1" customWidth="1"/>
    <col min="7" max="16384" width="8.7265625" style="4"/>
  </cols>
  <sheetData>
    <row r="1" spans="1:9" ht="32.5" customHeight="1" x14ac:dyDescent="0.3">
      <c r="A1" s="2" t="s">
        <v>1576</v>
      </c>
      <c r="B1" s="2" t="s">
        <v>1572</v>
      </c>
      <c r="C1" s="5" t="s">
        <v>1577</v>
      </c>
      <c r="D1" s="2" t="s">
        <v>1574</v>
      </c>
      <c r="E1" s="6" t="s">
        <v>1573</v>
      </c>
      <c r="F1" s="6" t="s">
        <v>1214</v>
      </c>
      <c r="G1" s="2" t="s">
        <v>1580</v>
      </c>
      <c r="H1" s="2" t="s">
        <v>1581</v>
      </c>
      <c r="I1" s="2" t="s">
        <v>1582</v>
      </c>
    </row>
    <row r="2" spans="1:9" ht="32.5" customHeight="1" x14ac:dyDescent="0.3">
      <c r="A2" s="2" t="s">
        <v>1202</v>
      </c>
      <c r="B2" s="2" t="str">
        <f t="shared" ref="B2:B37" si="0">RIGHT(A2,LEN(A2)-FIND(" ",A2))</f>
        <v>Manage Customer Service (10006)</v>
      </c>
      <c r="C2" s="5" t="str">
        <f t="shared" ref="C2:C37" si="1">LEFT(A2,FIND(" ",A2)-1)</f>
        <v>5</v>
      </c>
      <c r="D2" s="2" t="str">
        <f t="shared" ref="D2:D37" si="2">LEFT(B2,FIND("(",B2)-2)</f>
        <v>Manage Customer Service</v>
      </c>
      <c r="E2" s="6" t="str">
        <f t="shared" ref="E2:E37" si="3">MID(B2,FIND("(",B2)+1,5)</f>
        <v>10006</v>
      </c>
      <c r="F2" s="6">
        <f t="shared" ref="F2:F37" si="4">INT((LEN(C2)+1)/2)</f>
        <v>1</v>
      </c>
      <c r="I2" s="4">
        <v>1</v>
      </c>
    </row>
    <row r="3" spans="1:9" ht="32.5" customHeight="1" x14ac:dyDescent="0.3">
      <c r="A3" s="2" t="s">
        <v>377</v>
      </c>
      <c r="B3" s="2" t="str">
        <f t="shared" si="0"/>
        <v>Develop customer care/customer service strategy  (10378)</v>
      </c>
      <c r="C3" s="5" t="str">
        <f t="shared" si="1"/>
        <v>5.1</v>
      </c>
      <c r="D3" s="2" t="str">
        <f t="shared" si="2"/>
        <v xml:space="preserve">Develop customer care/customer service strategy </v>
      </c>
      <c r="E3" s="6" t="str">
        <f t="shared" si="3"/>
        <v>10378</v>
      </c>
      <c r="F3" s="6">
        <f t="shared" si="4"/>
        <v>2</v>
      </c>
      <c r="I3" s="4">
        <v>1</v>
      </c>
    </row>
    <row r="4" spans="1:9" ht="32.5" customHeight="1" x14ac:dyDescent="0.3">
      <c r="A4" s="2" t="s">
        <v>378</v>
      </c>
      <c r="B4" s="2" t="str">
        <f t="shared" si="0"/>
        <v>Develop customer service segmentation/ prioritization (e.g., tiers) (10381)</v>
      </c>
      <c r="C4" s="5" t="str">
        <f t="shared" si="1"/>
        <v>5.1.1</v>
      </c>
      <c r="D4" s="2" t="str">
        <f t="shared" si="2"/>
        <v>Develop customer service segmentation/ prioritization</v>
      </c>
      <c r="E4" s="6" t="str">
        <f t="shared" si="3"/>
        <v>e.g.,</v>
      </c>
      <c r="F4" s="6">
        <f t="shared" si="4"/>
        <v>3</v>
      </c>
      <c r="G4" s="4">
        <v>1</v>
      </c>
      <c r="I4" s="4" t="s">
        <v>1571</v>
      </c>
    </row>
    <row r="5" spans="1:9" ht="32.5" customHeight="1" x14ac:dyDescent="0.3">
      <c r="A5" s="2" t="s">
        <v>379</v>
      </c>
      <c r="B5" s="2" t="str">
        <f t="shared" si="0"/>
        <v>Analyze existing customers (10384)</v>
      </c>
      <c r="C5" s="5" t="str">
        <f t="shared" si="1"/>
        <v>5.1.1.1</v>
      </c>
      <c r="D5" s="2" t="str">
        <f t="shared" si="2"/>
        <v>Analyze existing customers</v>
      </c>
      <c r="E5" s="6" t="str">
        <f t="shared" si="3"/>
        <v>10384</v>
      </c>
      <c r="F5" s="6">
        <f t="shared" si="4"/>
        <v>4</v>
      </c>
      <c r="I5" s="4">
        <v>1</v>
      </c>
    </row>
    <row r="6" spans="1:9" ht="32.5" customHeight="1" x14ac:dyDescent="0.3">
      <c r="A6" s="2" t="s">
        <v>380</v>
      </c>
      <c r="B6" s="2" t="str">
        <f t="shared" si="0"/>
        <v>Analyze feedback of customer needs  (10385)</v>
      </c>
      <c r="C6" s="5" t="str">
        <f t="shared" si="1"/>
        <v>5.1.1.2</v>
      </c>
      <c r="D6" s="2" t="str">
        <f t="shared" si="2"/>
        <v xml:space="preserve">Analyze feedback of customer needs </v>
      </c>
      <c r="E6" s="6" t="str">
        <f t="shared" si="3"/>
        <v>10385</v>
      </c>
      <c r="F6" s="6">
        <f t="shared" si="4"/>
        <v>4</v>
      </c>
      <c r="H6" s="4">
        <v>1</v>
      </c>
    </row>
    <row r="7" spans="1:9" ht="32.5" customHeight="1" x14ac:dyDescent="0.3">
      <c r="A7" s="2" t="s">
        <v>381</v>
      </c>
      <c r="B7" s="2" t="str">
        <f t="shared" si="0"/>
        <v>Define customer service policies and procedures (10382)</v>
      </c>
      <c r="C7" s="5" t="str">
        <f t="shared" si="1"/>
        <v>5.1.2</v>
      </c>
      <c r="D7" s="2" t="str">
        <f t="shared" si="2"/>
        <v>Define customer service policies and procedures</v>
      </c>
      <c r="E7" s="6" t="str">
        <f t="shared" si="3"/>
        <v>10382</v>
      </c>
      <c r="F7" s="6">
        <f t="shared" si="4"/>
        <v>3</v>
      </c>
      <c r="H7" s="4">
        <v>1</v>
      </c>
    </row>
    <row r="8" spans="1:9" ht="32.5" customHeight="1" x14ac:dyDescent="0.3">
      <c r="A8" s="2" t="s">
        <v>382</v>
      </c>
      <c r="B8" s="2" t="str">
        <f t="shared" si="0"/>
        <v>Establish service levels for customers (10383)</v>
      </c>
      <c r="C8" s="5" t="str">
        <f t="shared" si="1"/>
        <v>5.1.3</v>
      </c>
      <c r="D8" s="2" t="str">
        <f t="shared" si="2"/>
        <v>Establish service levels for customers</v>
      </c>
      <c r="E8" s="6" t="str">
        <f t="shared" si="3"/>
        <v>10383</v>
      </c>
      <c r="F8" s="6">
        <f t="shared" si="4"/>
        <v>3</v>
      </c>
      <c r="H8" s="4">
        <v>1</v>
      </c>
    </row>
    <row r="9" spans="1:9" ht="32.5" customHeight="1" x14ac:dyDescent="0.3">
      <c r="A9" s="2" t="s">
        <v>383</v>
      </c>
      <c r="B9" s="2" t="str">
        <f t="shared" si="0"/>
        <v>Plan and manage customer service operations  (10379)</v>
      </c>
      <c r="C9" s="5" t="str">
        <f t="shared" si="1"/>
        <v>5.2</v>
      </c>
      <c r="D9" s="2" t="str">
        <f t="shared" si="2"/>
        <v xml:space="preserve">Plan and manage customer service operations </v>
      </c>
      <c r="E9" s="6" t="str">
        <f t="shared" si="3"/>
        <v>10379</v>
      </c>
      <c r="F9" s="6">
        <f t="shared" si="4"/>
        <v>2</v>
      </c>
      <c r="H9" s="4">
        <v>1</v>
      </c>
      <c r="I9" s="4" t="s">
        <v>1571</v>
      </c>
    </row>
    <row r="10" spans="1:9" ht="32.5" customHeight="1" x14ac:dyDescent="0.3">
      <c r="A10" s="2" t="s">
        <v>384</v>
      </c>
      <c r="B10" s="2" t="str">
        <f t="shared" si="0"/>
        <v>Plan and manage customer service work force  (10387)</v>
      </c>
      <c r="C10" s="5" t="str">
        <f t="shared" si="1"/>
        <v>5.2.1</v>
      </c>
      <c r="D10" s="2" t="str">
        <f t="shared" si="2"/>
        <v xml:space="preserve">Plan and manage customer service work force </v>
      </c>
      <c r="E10" s="6" t="str">
        <f t="shared" si="3"/>
        <v>10387</v>
      </c>
      <c r="F10" s="6">
        <f t="shared" si="4"/>
        <v>3</v>
      </c>
      <c r="H10" s="4">
        <v>1</v>
      </c>
    </row>
    <row r="11" spans="1:9" ht="32.5" customHeight="1" x14ac:dyDescent="0.3">
      <c r="A11" s="2" t="s">
        <v>385</v>
      </c>
      <c r="B11" s="2" t="str">
        <f t="shared" si="0"/>
        <v>Forecast volume of customer service contacts (10390)</v>
      </c>
      <c r="C11" s="5" t="str">
        <f t="shared" si="1"/>
        <v>5.2.1.1</v>
      </c>
      <c r="D11" s="2" t="str">
        <f t="shared" si="2"/>
        <v>Forecast volume of customer service contacts</v>
      </c>
      <c r="E11" s="6" t="str">
        <f t="shared" si="3"/>
        <v>10390</v>
      </c>
      <c r="F11" s="6">
        <f t="shared" si="4"/>
        <v>4</v>
      </c>
      <c r="I11" s="4">
        <v>1</v>
      </c>
    </row>
    <row r="12" spans="1:9" ht="32.5" customHeight="1" x14ac:dyDescent="0.3">
      <c r="A12" s="2" t="s">
        <v>386</v>
      </c>
      <c r="B12" s="2" t="str">
        <f t="shared" si="0"/>
        <v>Schedule customer service work force  (10391)</v>
      </c>
      <c r="C12" s="5" t="str">
        <f t="shared" si="1"/>
        <v>5.2.1.2</v>
      </c>
      <c r="D12" s="2" t="str">
        <f t="shared" si="2"/>
        <v xml:space="preserve">Schedule customer service work force </v>
      </c>
      <c r="E12" s="6" t="str">
        <f t="shared" si="3"/>
        <v>10391</v>
      </c>
      <c r="F12" s="6">
        <f t="shared" si="4"/>
        <v>4</v>
      </c>
      <c r="I12" s="4">
        <v>1</v>
      </c>
    </row>
    <row r="13" spans="1:9" ht="32.5" customHeight="1" x14ac:dyDescent="0.3">
      <c r="A13" s="2" t="s">
        <v>387</v>
      </c>
      <c r="B13" s="2" t="str">
        <f t="shared" si="0"/>
        <v>Track work force utilization (10392)</v>
      </c>
      <c r="C13" s="5" t="str">
        <f t="shared" si="1"/>
        <v>5.2.1.3</v>
      </c>
      <c r="D13" s="2" t="str">
        <f t="shared" si="2"/>
        <v>Track work force utilization</v>
      </c>
      <c r="E13" s="6" t="str">
        <f t="shared" si="3"/>
        <v>10392</v>
      </c>
      <c r="F13" s="6">
        <f t="shared" si="4"/>
        <v>4</v>
      </c>
      <c r="H13" s="4">
        <v>1</v>
      </c>
      <c r="I13" s="4" t="s">
        <v>1571</v>
      </c>
    </row>
    <row r="14" spans="1:9" ht="32.5" customHeight="1" x14ac:dyDescent="0.3">
      <c r="A14" s="2" t="s">
        <v>388</v>
      </c>
      <c r="B14" s="2" t="str">
        <f t="shared" si="0"/>
        <v>Monitor and evaluate quality of customer interactions with customer service representatives (10393)</v>
      </c>
      <c r="C14" s="5" t="str">
        <f t="shared" si="1"/>
        <v>5.2.1.4</v>
      </c>
      <c r="D14" s="2" t="str">
        <f t="shared" si="2"/>
        <v>Monitor and evaluate quality of customer interactions with customer service representatives</v>
      </c>
      <c r="E14" s="6" t="str">
        <f t="shared" si="3"/>
        <v>10393</v>
      </c>
      <c r="F14" s="6">
        <f t="shared" si="4"/>
        <v>4</v>
      </c>
      <c r="H14" s="4">
        <v>1</v>
      </c>
    </row>
    <row r="15" spans="1:9" ht="32.5" customHeight="1" x14ac:dyDescent="0.3">
      <c r="A15" s="2" t="s">
        <v>389</v>
      </c>
      <c r="B15" s="2" t="str">
        <f t="shared" si="0"/>
        <v>Manage customer service requests/inquiries  (10388)</v>
      </c>
      <c r="C15" s="5" t="str">
        <f t="shared" si="1"/>
        <v>5.2.2</v>
      </c>
      <c r="D15" s="2" t="str">
        <f t="shared" si="2"/>
        <v xml:space="preserve">Manage customer service requests/inquiries </v>
      </c>
      <c r="E15" s="6" t="str">
        <f t="shared" si="3"/>
        <v>10388</v>
      </c>
      <c r="F15" s="6">
        <f t="shared" si="4"/>
        <v>3</v>
      </c>
      <c r="I15" s="4">
        <v>1</v>
      </c>
    </row>
    <row r="16" spans="1:9" ht="32.5" customHeight="1" x14ac:dyDescent="0.3">
      <c r="A16" s="2" t="s">
        <v>390</v>
      </c>
      <c r="B16" s="2" t="str">
        <f t="shared" si="0"/>
        <v>Receive customer requests/inquiries  (10394)</v>
      </c>
      <c r="C16" s="5" t="str">
        <f t="shared" si="1"/>
        <v>5.2.2.1</v>
      </c>
      <c r="D16" s="2" t="str">
        <f t="shared" si="2"/>
        <v xml:space="preserve">Receive customer requests/inquiries </v>
      </c>
      <c r="E16" s="6" t="str">
        <f t="shared" si="3"/>
        <v>10394</v>
      </c>
      <c r="F16" s="6">
        <f t="shared" si="4"/>
        <v>4</v>
      </c>
      <c r="I16" s="4">
        <v>1</v>
      </c>
    </row>
    <row r="17" spans="1:9" ht="32.5" customHeight="1" x14ac:dyDescent="0.3">
      <c r="A17" s="2" t="s">
        <v>391</v>
      </c>
      <c r="B17" s="2" t="str">
        <f t="shared" si="0"/>
        <v>Route customer requests/inquiries  (10395)</v>
      </c>
      <c r="C17" s="5" t="str">
        <f t="shared" si="1"/>
        <v>5.2.2.2</v>
      </c>
      <c r="D17" s="2" t="str">
        <f t="shared" si="2"/>
        <v xml:space="preserve">Route customer requests/inquiries </v>
      </c>
      <c r="E17" s="6" t="str">
        <f t="shared" si="3"/>
        <v>10395</v>
      </c>
      <c r="F17" s="6">
        <f t="shared" si="4"/>
        <v>4</v>
      </c>
      <c r="I17" s="4">
        <v>1</v>
      </c>
    </row>
    <row r="18" spans="1:9" ht="32.5" customHeight="1" x14ac:dyDescent="0.3">
      <c r="A18" s="2" t="s">
        <v>392</v>
      </c>
      <c r="B18" s="2" t="str">
        <f t="shared" si="0"/>
        <v>Respond to customer requests/ inquiries (10396)</v>
      </c>
      <c r="C18" s="5" t="str">
        <f t="shared" si="1"/>
        <v>5.2.2.3</v>
      </c>
      <c r="D18" s="2" t="str">
        <f t="shared" si="2"/>
        <v>Respond to customer requests/ inquiries</v>
      </c>
      <c r="E18" s="6" t="str">
        <f t="shared" si="3"/>
        <v>10396</v>
      </c>
      <c r="F18" s="6">
        <f t="shared" si="4"/>
        <v>4</v>
      </c>
      <c r="I18" s="4">
        <v>1</v>
      </c>
    </row>
    <row r="19" spans="1:9" ht="32.5" customHeight="1" x14ac:dyDescent="0.3">
      <c r="A19" s="2" t="s">
        <v>393</v>
      </c>
      <c r="B19" s="2" t="str">
        <f t="shared" si="0"/>
        <v>Manage customer complaints (10389)</v>
      </c>
      <c r="C19" s="5" t="str">
        <f t="shared" si="1"/>
        <v>5.2.3</v>
      </c>
      <c r="D19" s="2" t="str">
        <f t="shared" si="2"/>
        <v>Manage customer complaints</v>
      </c>
      <c r="E19" s="6" t="str">
        <f t="shared" si="3"/>
        <v>10389</v>
      </c>
      <c r="F19" s="6">
        <f t="shared" si="4"/>
        <v>3</v>
      </c>
      <c r="I19" s="4">
        <v>1</v>
      </c>
    </row>
    <row r="20" spans="1:9" ht="32.5" customHeight="1" x14ac:dyDescent="0.3">
      <c r="A20" s="2" t="s">
        <v>394</v>
      </c>
      <c r="B20" s="2" t="str">
        <f t="shared" si="0"/>
        <v>Receive customer complaints (10397)</v>
      </c>
      <c r="C20" s="5" t="str">
        <f t="shared" si="1"/>
        <v>5.2.3.1</v>
      </c>
      <c r="D20" s="2" t="str">
        <f t="shared" si="2"/>
        <v>Receive customer complaints</v>
      </c>
      <c r="E20" s="6" t="str">
        <f t="shared" si="3"/>
        <v>10397</v>
      </c>
      <c r="F20" s="6">
        <f t="shared" si="4"/>
        <v>4</v>
      </c>
      <c r="I20" s="4">
        <v>1</v>
      </c>
    </row>
    <row r="21" spans="1:9" ht="32.5" customHeight="1" x14ac:dyDescent="0.3">
      <c r="A21" s="2" t="s">
        <v>395</v>
      </c>
      <c r="B21" s="2" t="str">
        <f t="shared" si="0"/>
        <v>Route customer complaints (10398)</v>
      </c>
      <c r="C21" s="5" t="str">
        <f t="shared" si="1"/>
        <v>5.2.3.2</v>
      </c>
      <c r="D21" s="2" t="str">
        <f t="shared" si="2"/>
        <v>Route customer complaints</v>
      </c>
      <c r="E21" s="6" t="str">
        <f t="shared" si="3"/>
        <v>10398</v>
      </c>
      <c r="F21" s="6">
        <f t="shared" si="4"/>
        <v>4</v>
      </c>
      <c r="I21" s="4">
        <v>1</v>
      </c>
    </row>
    <row r="22" spans="1:9" ht="32.5" customHeight="1" x14ac:dyDescent="0.3">
      <c r="A22" s="2" t="s">
        <v>396</v>
      </c>
      <c r="B22" s="2" t="str">
        <f t="shared" si="0"/>
        <v>Resolve customer complaints (10399)</v>
      </c>
      <c r="C22" s="5" t="str">
        <f t="shared" si="1"/>
        <v>5.2.3.3</v>
      </c>
      <c r="D22" s="2" t="str">
        <f t="shared" si="2"/>
        <v>Resolve customer complaints</v>
      </c>
      <c r="E22" s="6" t="str">
        <f t="shared" si="3"/>
        <v>10399</v>
      </c>
      <c r="F22" s="6">
        <f t="shared" si="4"/>
        <v>4</v>
      </c>
      <c r="I22" s="4">
        <v>1</v>
      </c>
    </row>
    <row r="23" spans="1:9" ht="32.5" customHeight="1" x14ac:dyDescent="0.3">
      <c r="A23" s="2" t="s">
        <v>397</v>
      </c>
      <c r="B23" s="2" t="str">
        <f t="shared" si="0"/>
        <v xml:space="preserve">Respond to customer complaints  (10400) </v>
      </c>
      <c r="C23" s="5" t="str">
        <f t="shared" si="1"/>
        <v>5.2.3.4</v>
      </c>
      <c r="D23" s="2" t="str">
        <f t="shared" si="2"/>
        <v xml:space="preserve">Respond to customer complaints </v>
      </c>
      <c r="E23" s="6" t="str">
        <f t="shared" si="3"/>
        <v>10400</v>
      </c>
      <c r="F23" s="6">
        <f t="shared" si="4"/>
        <v>4</v>
      </c>
      <c r="I23" s="4">
        <v>1</v>
      </c>
    </row>
    <row r="24" spans="1:9" ht="32.5" customHeight="1" x14ac:dyDescent="0.3">
      <c r="A24" s="2" t="s">
        <v>398</v>
      </c>
      <c r="B24" s="2" t="str">
        <f t="shared" si="0"/>
        <v>Measure and evaluate customer service operations  (10380)</v>
      </c>
      <c r="C24" s="5" t="str">
        <f t="shared" si="1"/>
        <v>5.3</v>
      </c>
      <c r="D24" s="2" t="str">
        <f t="shared" si="2"/>
        <v xml:space="preserve">Measure and evaluate customer service operations </v>
      </c>
      <c r="E24" s="6" t="str">
        <f t="shared" si="3"/>
        <v>10380</v>
      </c>
      <c r="F24" s="6">
        <f t="shared" si="4"/>
        <v>2</v>
      </c>
      <c r="I24" s="4">
        <v>1</v>
      </c>
    </row>
    <row r="25" spans="1:9" ht="32.5" customHeight="1" x14ac:dyDescent="0.3">
      <c r="A25" s="2" t="s">
        <v>399</v>
      </c>
      <c r="B25" s="2" t="str">
        <f t="shared" si="0"/>
        <v>Measure customer satisfaction with customer requests/inquiries handling (10401)</v>
      </c>
      <c r="C25" s="5" t="str">
        <f t="shared" si="1"/>
        <v>5.3.1</v>
      </c>
      <c r="D25" s="2" t="str">
        <f t="shared" si="2"/>
        <v>Measure customer satisfaction with customer requests/inquiries handling</v>
      </c>
      <c r="E25" s="6" t="str">
        <f t="shared" si="3"/>
        <v>10401</v>
      </c>
      <c r="F25" s="6">
        <f t="shared" si="4"/>
        <v>3</v>
      </c>
      <c r="I25" s="4">
        <v>1</v>
      </c>
    </row>
    <row r="26" spans="1:9" ht="32.5" customHeight="1" x14ac:dyDescent="0.3">
      <c r="A26" s="2" t="s">
        <v>400</v>
      </c>
      <c r="B26" s="2" t="str">
        <f t="shared" si="0"/>
        <v>Gather and solicit post-sale customer feedback on products and services (10404)</v>
      </c>
      <c r="C26" s="5" t="str">
        <f t="shared" si="1"/>
        <v>5.3.1.1</v>
      </c>
      <c r="D26" s="2" t="str">
        <f t="shared" si="2"/>
        <v>Gather and solicit post-sale customer feedback on products and services</v>
      </c>
      <c r="E26" s="6" t="str">
        <f t="shared" si="3"/>
        <v>10404</v>
      </c>
      <c r="F26" s="6">
        <f t="shared" si="4"/>
        <v>4</v>
      </c>
      <c r="I26" s="4">
        <v>1</v>
      </c>
    </row>
    <row r="27" spans="1:9" ht="32.5" customHeight="1" x14ac:dyDescent="0.3">
      <c r="A27" s="2" t="s">
        <v>401</v>
      </c>
      <c r="B27" s="2" t="str">
        <f t="shared" si="0"/>
        <v>Solicit post-sale customer feedback on ad effectiveness (10405)</v>
      </c>
      <c r="C27" s="5" t="str">
        <f t="shared" si="1"/>
        <v>5.3.1.2</v>
      </c>
      <c r="D27" s="2" t="str">
        <f t="shared" si="2"/>
        <v>Solicit post-sale customer feedback on ad effectiveness</v>
      </c>
      <c r="E27" s="6" t="str">
        <f t="shared" si="3"/>
        <v>10405</v>
      </c>
      <c r="F27" s="6">
        <f t="shared" si="4"/>
        <v>4</v>
      </c>
      <c r="I27" s="4">
        <v>1</v>
      </c>
    </row>
    <row r="28" spans="1:9" ht="32.5" customHeight="1" x14ac:dyDescent="0.3">
      <c r="A28" s="2" t="s">
        <v>402</v>
      </c>
      <c r="B28" s="2" t="str">
        <f t="shared" si="0"/>
        <v>Analyze product and service satisfaction data and identify improvement opportunities (10406)</v>
      </c>
      <c r="C28" s="5" t="str">
        <f t="shared" si="1"/>
        <v>5.3.1.3</v>
      </c>
      <c r="D28" s="2" t="str">
        <f t="shared" si="2"/>
        <v>Analyze product and service satisfaction data and identify improvement opportunities</v>
      </c>
      <c r="E28" s="6" t="str">
        <f t="shared" si="3"/>
        <v>10406</v>
      </c>
      <c r="F28" s="6">
        <f t="shared" si="4"/>
        <v>4</v>
      </c>
      <c r="H28" s="4">
        <v>1</v>
      </c>
    </row>
    <row r="29" spans="1:9" ht="32.5" customHeight="1" x14ac:dyDescent="0.3">
      <c r="A29" s="2" t="s">
        <v>403</v>
      </c>
      <c r="B29" s="2" t="str">
        <f t="shared" si="0"/>
        <v>Provide customer feedback to product management on products and services (10407)</v>
      </c>
      <c r="C29" s="5" t="str">
        <f t="shared" si="1"/>
        <v>5.3.1.4</v>
      </c>
      <c r="D29" s="2" t="str">
        <f t="shared" si="2"/>
        <v>Provide customer feedback to product management on products and services</v>
      </c>
      <c r="E29" s="6" t="str">
        <f t="shared" si="3"/>
        <v>10407</v>
      </c>
      <c r="F29" s="6">
        <f t="shared" si="4"/>
        <v>4</v>
      </c>
      <c r="I29" s="4">
        <v>1</v>
      </c>
    </row>
    <row r="30" spans="1:9" ht="32.5" customHeight="1" x14ac:dyDescent="0.3">
      <c r="A30" s="2" t="s">
        <v>404</v>
      </c>
      <c r="B30" s="2" t="str">
        <f t="shared" si="0"/>
        <v>Measure customer satisfaction with customer- complaint handling and resolution (10402)</v>
      </c>
      <c r="C30" s="5" t="str">
        <f t="shared" si="1"/>
        <v>5.3.2</v>
      </c>
      <c r="D30" s="2" t="str">
        <f t="shared" si="2"/>
        <v>Measure customer satisfaction with customer- complaint handling and resolution</v>
      </c>
      <c r="E30" s="6" t="str">
        <f t="shared" si="3"/>
        <v>10402</v>
      </c>
      <c r="F30" s="6">
        <f t="shared" si="4"/>
        <v>3</v>
      </c>
      <c r="H30" s="4">
        <v>1</v>
      </c>
    </row>
    <row r="31" spans="1:9" ht="32.5" customHeight="1" x14ac:dyDescent="0.3">
      <c r="A31" s="2" t="s">
        <v>405</v>
      </c>
      <c r="B31" s="2" t="str">
        <f t="shared" si="0"/>
        <v>Solicit customer feedback on complaint handling and resolution  (11236)</v>
      </c>
      <c r="C31" s="5" t="str">
        <f t="shared" si="1"/>
        <v>5.3.2.1</v>
      </c>
      <c r="D31" s="2" t="str">
        <f t="shared" si="2"/>
        <v xml:space="preserve">Solicit customer feedback on complaint handling and resolution </v>
      </c>
      <c r="E31" s="6" t="str">
        <f t="shared" si="3"/>
        <v>11236</v>
      </c>
      <c r="F31" s="6">
        <f t="shared" si="4"/>
        <v>4</v>
      </c>
      <c r="H31" s="4">
        <v>1</v>
      </c>
    </row>
    <row r="32" spans="1:9" ht="32.5" customHeight="1" x14ac:dyDescent="0.3">
      <c r="A32" s="2" t="s">
        <v>406</v>
      </c>
      <c r="B32" s="2" t="str">
        <f t="shared" si="0"/>
        <v>Analyze customer complaint data and identify improvement opportunities  (11237)</v>
      </c>
      <c r="C32" s="5" t="str">
        <f t="shared" si="1"/>
        <v>5.3.2.2</v>
      </c>
      <c r="D32" s="2" t="str">
        <f t="shared" si="2"/>
        <v xml:space="preserve">Analyze customer complaint data and identify improvement opportunities </v>
      </c>
      <c r="E32" s="6" t="str">
        <f t="shared" si="3"/>
        <v>11237</v>
      </c>
      <c r="F32" s="6">
        <f t="shared" si="4"/>
        <v>4</v>
      </c>
      <c r="H32" s="4">
        <v>1</v>
      </c>
    </row>
    <row r="33" spans="1:9" ht="32.5" customHeight="1" x14ac:dyDescent="0.3">
      <c r="A33" s="2" t="s">
        <v>407</v>
      </c>
      <c r="B33" s="2" t="str">
        <f t="shared" si="0"/>
        <v>Measure customer satisfaction with products and services (10403)</v>
      </c>
      <c r="C33" s="5" t="str">
        <f t="shared" si="1"/>
        <v>5.3.3</v>
      </c>
      <c r="D33" s="2" t="str">
        <f t="shared" si="2"/>
        <v>Measure customer satisfaction with products and services</v>
      </c>
      <c r="E33" s="6" t="str">
        <f t="shared" si="3"/>
        <v>10403</v>
      </c>
      <c r="F33" s="6">
        <f t="shared" si="4"/>
        <v>3</v>
      </c>
      <c r="I33" s="4">
        <v>1</v>
      </c>
    </row>
    <row r="34" spans="1:9" ht="32.5" customHeight="1" x14ac:dyDescent="0.3">
      <c r="A34" s="2" t="s">
        <v>408</v>
      </c>
      <c r="B34" s="2" t="str">
        <f t="shared" si="0"/>
        <v>Gather and solicit post-sale customer feedback on products and services (11238)</v>
      </c>
      <c r="C34" s="5" t="str">
        <f t="shared" si="1"/>
        <v>5.3.3.1</v>
      </c>
      <c r="D34" s="2" t="str">
        <f t="shared" si="2"/>
        <v>Gather and solicit post-sale customer feedback on products and services</v>
      </c>
      <c r="E34" s="6" t="str">
        <f t="shared" si="3"/>
        <v>11238</v>
      </c>
      <c r="F34" s="6">
        <f t="shared" si="4"/>
        <v>4</v>
      </c>
      <c r="I34" s="4">
        <v>1</v>
      </c>
    </row>
    <row r="35" spans="1:9" ht="32.5" customHeight="1" x14ac:dyDescent="0.3">
      <c r="A35" s="2" t="s">
        <v>409</v>
      </c>
      <c r="B35" s="2" t="str">
        <f t="shared" si="0"/>
        <v>Solicit post-sale customer feedback on ad effectiveness (11239)</v>
      </c>
      <c r="C35" s="5" t="str">
        <f t="shared" si="1"/>
        <v>5.3.3.2</v>
      </c>
      <c r="D35" s="2" t="str">
        <f t="shared" si="2"/>
        <v>Solicit post-sale customer feedback on ad effectiveness</v>
      </c>
      <c r="E35" s="6" t="str">
        <f t="shared" si="3"/>
        <v>11239</v>
      </c>
      <c r="F35" s="6">
        <f t="shared" si="4"/>
        <v>4</v>
      </c>
      <c r="I35" s="4">
        <v>1</v>
      </c>
    </row>
    <row r="36" spans="1:9" ht="32.5" customHeight="1" x14ac:dyDescent="0.3">
      <c r="A36" s="2" t="s">
        <v>410</v>
      </c>
      <c r="B36" s="2" t="str">
        <f t="shared" si="0"/>
        <v>Analyze product and service satisfaction data and identify improvement opportunities (11240)</v>
      </c>
      <c r="C36" s="5" t="str">
        <f t="shared" si="1"/>
        <v>5.3.3.3</v>
      </c>
      <c r="D36" s="2" t="str">
        <f t="shared" si="2"/>
        <v>Analyze product and service satisfaction data and identify improvement opportunities</v>
      </c>
      <c r="E36" s="6" t="str">
        <f t="shared" si="3"/>
        <v>11240</v>
      </c>
      <c r="F36" s="6">
        <f t="shared" si="4"/>
        <v>4</v>
      </c>
      <c r="H36" s="4">
        <v>1</v>
      </c>
    </row>
    <row r="37" spans="1:9" ht="32.5" customHeight="1" x14ac:dyDescent="0.3">
      <c r="A37" s="2" t="s">
        <v>411</v>
      </c>
      <c r="B37" s="2" t="str">
        <f t="shared" si="0"/>
        <v>Provide customer feedback to product management on products and services (11241)</v>
      </c>
      <c r="C37" s="5" t="str">
        <f t="shared" si="1"/>
        <v>5.3.3.4</v>
      </c>
      <c r="D37" s="2" t="str">
        <f t="shared" si="2"/>
        <v>Provide customer feedback to product management on products and services</v>
      </c>
      <c r="E37" s="6" t="str">
        <f t="shared" si="3"/>
        <v>11241</v>
      </c>
      <c r="F37" s="6">
        <f t="shared" si="4"/>
        <v>4</v>
      </c>
      <c r="I37" s="4">
        <v>1</v>
      </c>
    </row>
    <row r="38" spans="1:9" ht="32.5" customHeight="1" x14ac:dyDescent="0.3">
      <c r="G38" s="4">
        <f>SUBTOTAL(109,Table8[30-Transform/Innovate])</f>
        <v>1</v>
      </c>
      <c r="H38" s="4">
        <f>SUBTOTAL(109,Table8[20-Change/
Improve])</f>
        <v>12</v>
      </c>
      <c r="I38" s="4">
        <f>SUBTOTAL(109,Table8[10-Run/
Operate])</f>
        <v>23</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workbookViewId="0">
      <selection sqref="A1:I118"/>
    </sheetView>
  </sheetViews>
  <sheetFormatPr defaultRowHeight="14" x14ac:dyDescent="0.3"/>
  <cols>
    <col min="1" max="1" width="43.08984375" style="2" customWidth="1"/>
    <col min="2" max="2" width="25" style="2" hidden="1" customWidth="1"/>
    <col min="3" max="3" width="7.453125" style="5" hidden="1" customWidth="1"/>
    <col min="4" max="4" width="34.90625" style="2" hidden="1" customWidth="1"/>
    <col min="5" max="5" width="8.7265625" style="5" hidden="1" customWidth="1"/>
    <col min="6" max="6" width="5.7265625" style="5" hidden="1" customWidth="1"/>
    <col min="7" max="9" width="8.7265625" style="2"/>
    <col min="10" max="16384" width="8.7265625" style="4"/>
  </cols>
  <sheetData>
    <row r="1" spans="1:9" ht="56" x14ac:dyDescent="0.3">
      <c r="A1" s="2" t="s">
        <v>1576</v>
      </c>
      <c r="B1" s="2" t="s">
        <v>1572</v>
      </c>
      <c r="C1" s="5" t="s">
        <v>1577</v>
      </c>
      <c r="D1" s="2" t="s">
        <v>1574</v>
      </c>
      <c r="E1" s="5" t="s">
        <v>1573</v>
      </c>
      <c r="F1" s="5" t="s">
        <v>1214</v>
      </c>
      <c r="G1" s="2" t="s">
        <v>1580</v>
      </c>
      <c r="H1" s="2" t="s">
        <v>1581</v>
      </c>
      <c r="I1" s="2" t="s">
        <v>1582</v>
      </c>
    </row>
    <row r="2" spans="1:9" ht="28" x14ac:dyDescent="0.3">
      <c r="A2" s="2" t="s">
        <v>1203</v>
      </c>
      <c r="B2" s="2" t="str">
        <f t="shared" ref="B2:B65" si="0">RIGHT(A2,LEN(A2)-FIND(" ",A2))</f>
        <v>Develop and Manage Human Capital (10007)</v>
      </c>
      <c r="C2" s="5" t="str">
        <f t="shared" ref="C2:C65" si="1">LEFT(A2,FIND(" ",A2)-1)</f>
        <v>6</v>
      </c>
      <c r="D2" s="2" t="str">
        <f t="shared" ref="D2:D65" si="2">LEFT(B2,FIND("(",B2)-2)</f>
        <v>Develop and Manage Human Capital</v>
      </c>
      <c r="E2" s="5" t="str">
        <f t="shared" ref="E2:E65" si="3">MID(B2,FIND("(",B2)+1,5)</f>
        <v>10007</v>
      </c>
      <c r="F2" s="5">
        <f t="shared" ref="F2:F65" si="4">INT((LEN(C2)+1)/2)</f>
        <v>1</v>
      </c>
      <c r="G2" s="2">
        <v>1</v>
      </c>
      <c r="H2" s="2" t="s">
        <v>1571</v>
      </c>
    </row>
    <row r="3" spans="1:9" ht="42" x14ac:dyDescent="0.3">
      <c r="A3" s="2" t="s">
        <v>412</v>
      </c>
      <c r="B3" s="2" t="str">
        <f t="shared" si="0"/>
        <v>Develop and manage human resources (HR) planning, policies, and strategies (17043)</v>
      </c>
      <c r="C3" s="5" t="str">
        <f t="shared" si="1"/>
        <v>6.1</v>
      </c>
      <c r="D3" s="2" t="str">
        <f>LEFT(B3,FIND("(",B3)-2)</f>
        <v>Develop and manage human resources</v>
      </c>
      <c r="E3" s="5">
        <v>17043</v>
      </c>
      <c r="F3" s="5">
        <f t="shared" si="4"/>
        <v>2</v>
      </c>
      <c r="G3" s="2">
        <v>1</v>
      </c>
      <c r="H3" s="2" t="s">
        <v>1571</v>
      </c>
    </row>
    <row r="4" spans="1:9" ht="28" x14ac:dyDescent="0.3">
      <c r="A4" s="2" t="s">
        <v>413</v>
      </c>
      <c r="B4" s="2" t="str">
        <f t="shared" si="0"/>
        <v>Develop human resources strategy (17044)</v>
      </c>
      <c r="C4" s="5" t="str">
        <f t="shared" si="1"/>
        <v>6.1.1</v>
      </c>
      <c r="D4" s="2" t="str">
        <f t="shared" si="2"/>
        <v>Develop human resources strategy</v>
      </c>
      <c r="E4" s="5" t="str">
        <f t="shared" si="3"/>
        <v>17044</v>
      </c>
      <c r="F4" s="5">
        <f t="shared" si="4"/>
        <v>3</v>
      </c>
      <c r="H4" s="2">
        <v>1</v>
      </c>
    </row>
    <row r="5" spans="1:9" ht="28" x14ac:dyDescent="0.3">
      <c r="A5" s="2" t="s">
        <v>414</v>
      </c>
      <c r="B5" s="2" t="str">
        <f t="shared" si="0"/>
        <v>Identify strategic HR needs (10418)</v>
      </c>
      <c r="C5" s="5" t="str">
        <f t="shared" si="1"/>
        <v>6.1.1.1</v>
      </c>
      <c r="D5" s="2" t="str">
        <f t="shared" si="2"/>
        <v>Identify strategic HR needs</v>
      </c>
      <c r="E5" s="5" t="str">
        <f t="shared" si="3"/>
        <v>10418</v>
      </c>
      <c r="F5" s="5">
        <f t="shared" si="4"/>
        <v>4</v>
      </c>
      <c r="G5" s="2">
        <v>1</v>
      </c>
    </row>
    <row r="6" spans="1:9" ht="28" x14ac:dyDescent="0.3">
      <c r="A6" s="2" t="s">
        <v>415</v>
      </c>
      <c r="B6" s="2" t="str">
        <f t="shared" si="0"/>
        <v>Define HR and business function roles and accountability (10419)</v>
      </c>
      <c r="C6" s="5" t="str">
        <f t="shared" si="1"/>
        <v>6.1.1.2</v>
      </c>
      <c r="D6" s="2" t="str">
        <f t="shared" si="2"/>
        <v>Define HR and business function roles and accountability</v>
      </c>
      <c r="E6" s="5" t="str">
        <f t="shared" si="3"/>
        <v>10419</v>
      </c>
      <c r="F6" s="5">
        <f t="shared" si="4"/>
        <v>4</v>
      </c>
      <c r="G6" s="2">
        <v>1</v>
      </c>
    </row>
    <row r="7" spans="1:9" x14ac:dyDescent="0.3">
      <c r="A7" s="2" t="s">
        <v>416</v>
      </c>
      <c r="B7" s="2" t="str">
        <f t="shared" si="0"/>
        <v>Determine HR costs (10420)</v>
      </c>
      <c r="C7" s="5" t="str">
        <f t="shared" si="1"/>
        <v>6.1.1.3</v>
      </c>
      <c r="D7" s="2" t="str">
        <f t="shared" si="2"/>
        <v>Determine HR costs</v>
      </c>
      <c r="E7" s="5" t="str">
        <f t="shared" si="3"/>
        <v>10420</v>
      </c>
      <c r="F7" s="5">
        <f t="shared" si="4"/>
        <v>4</v>
      </c>
      <c r="H7" s="2">
        <v>1</v>
      </c>
    </row>
    <row r="8" spans="1:9" x14ac:dyDescent="0.3">
      <c r="A8" s="2" t="s">
        <v>417</v>
      </c>
      <c r="B8" s="2" t="str">
        <f t="shared" si="0"/>
        <v>Establish HR measures (10421)</v>
      </c>
      <c r="C8" s="5" t="str">
        <f t="shared" si="1"/>
        <v>6.1.1.4</v>
      </c>
      <c r="D8" s="2" t="str">
        <f t="shared" si="2"/>
        <v>Establish HR measures</v>
      </c>
      <c r="E8" s="5" t="str">
        <f t="shared" si="3"/>
        <v>10421</v>
      </c>
      <c r="F8" s="5">
        <f t="shared" si="4"/>
        <v>4</v>
      </c>
      <c r="H8" s="2">
        <v>1</v>
      </c>
    </row>
    <row r="9" spans="1:9" ht="28" x14ac:dyDescent="0.3">
      <c r="A9" s="2" t="s">
        <v>418</v>
      </c>
      <c r="B9" s="2" t="str">
        <f t="shared" si="0"/>
        <v>Communicate HR strategies (10422)</v>
      </c>
      <c r="C9" s="5" t="str">
        <f t="shared" si="1"/>
        <v>6.1.1.5</v>
      </c>
      <c r="D9" s="2" t="str">
        <f t="shared" si="2"/>
        <v>Communicate HR strategies</v>
      </c>
      <c r="E9" s="5" t="str">
        <f t="shared" si="3"/>
        <v>10422</v>
      </c>
      <c r="F9" s="5">
        <f t="shared" si="4"/>
        <v>4</v>
      </c>
      <c r="H9" s="2">
        <v>1</v>
      </c>
    </row>
    <row r="10" spans="1:9" ht="42" x14ac:dyDescent="0.3">
      <c r="A10" s="2" t="s">
        <v>419</v>
      </c>
      <c r="B10" s="2" t="str">
        <f t="shared" si="0"/>
        <v>Develop strategy for HR systems/ technologies/tools (10432)</v>
      </c>
      <c r="C10" s="5" t="str">
        <f t="shared" si="1"/>
        <v>6.1.1.6</v>
      </c>
      <c r="D10" s="2" t="str">
        <f t="shared" si="2"/>
        <v>Develop strategy for HR systems/ technologies/tools</v>
      </c>
      <c r="E10" s="5" t="str">
        <f t="shared" si="3"/>
        <v>10432</v>
      </c>
      <c r="F10" s="5">
        <f t="shared" si="4"/>
        <v>4</v>
      </c>
      <c r="H10" s="2">
        <v>1</v>
      </c>
    </row>
    <row r="11" spans="1:9" ht="42" x14ac:dyDescent="0.3">
      <c r="A11" s="2" t="s">
        <v>420</v>
      </c>
      <c r="B11" s="2" t="str">
        <f t="shared" si="0"/>
        <v>Develop and implement workforce strategy and policies (17045)</v>
      </c>
      <c r="C11" s="5" t="str">
        <f t="shared" si="1"/>
        <v>6.1.2</v>
      </c>
      <c r="D11" s="2" t="str">
        <f t="shared" si="2"/>
        <v>Develop and implement workforce strategy and policies</v>
      </c>
      <c r="E11" s="5" t="str">
        <f t="shared" si="3"/>
        <v>17045</v>
      </c>
      <c r="F11" s="5">
        <f t="shared" si="4"/>
        <v>3</v>
      </c>
      <c r="H11" s="2">
        <v>1</v>
      </c>
    </row>
    <row r="12" spans="1:9" ht="42" x14ac:dyDescent="0.3">
      <c r="A12" s="2" t="s">
        <v>421</v>
      </c>
      <c r="B12" s="2" t="str">
        <f t="shared" si="0"/>
        <v>Gather skill requirements according to corporate strategy and market environment (10423)</v>
      </c>
      <c r="C12" s="5" t="str">
        <f t="shared" si="1"/>
        <v>6.1.2.1</v>
      </c>
      <c r="D12" s="2" t="str">
        <f t="shared" si="2"/>
        <v>Gather skill requirements according to corporate strategy and market environment</v>
      </c>
      <c r="E12" s="5" t="str">
        <f t="shared" si="3"/>
        <v>10423</v>
      </c>
      <c r="F12" s="5">
        <f t="shared" si="4"/>
        <v>4</v>
      </c>
      <c r="G12" s="2">
        <v>1</v>
      </c>
    </row>
    <row r="13" spans="1:9" ht="42" x14ac:dyDescent="0.3">
      <c r="A13" s="2" t="s">
        <v>422</v>
      </c>
      <c r="B13" s="2" t="str">
        <f t="shared" si="0"/>
        <v>Plan employee resourcing requirements per unit/organization  (10424)</v>
      </c>
      <c r="C13" s="5" t="str">
        <f t="shared" si="1"/>
        <v>6.1.2.2</v>
      </c>
      <c r="D13" s="2" t="str">
        <f t="shared" si="2"/>
        <v xml:space="preserve">Plan employee resourcing requirements per unit/organization </v>
      </c>
      <c r="E13" s="5" t="str">
        <f t="shared" si="3"/>
        <v>10424</v>
      </c>
      <c r="F13" s="5">
        <f t="shared" si="4"/>
        <v>4</v>
      </c>
      <c r="H13" s="2">
        <v>1</v>
      </c>
    </row>
    <row r="14" spans="1:9" ht="28" x14ac:dyDescent="0.3">
      <c r="A14" s="2" t="s">
        <v>423</v>
      </c>
      <c r="B14" s="2" t="str">
        <f t="shared" si="0"/>
        <v>Develop compensation plan (10425)</v>
      </c>
      <c r="C14" s="5" t="str">
        <f t="shared" si="1"/>
        <v>6.1.2.3</v>
      </c>
      <c r="D14" s="2" t="str">
        <f t="shared" si="2"/>
        <v>Develop compensation plan</v>
      </c>
      <c r="E14" s="5" t="str">
        <f t="shared" si="3"/>
        <v>10425</v>
      </c>
      <c r="F14" s="5">
        <f t="shared" si="4"/>
        <v>4</v>
      </c>
      <c r="H14" s="2">
        <v>1</v>
      </c>
    </row>
    <row r="15" spans="1:9" ht="28" x14ac:dyDescent="0.3">
      <c r="A15" s="2" t="s">
        <v>424</v>
      </c>
      <c r="B15" s="2" t="str">
        <f t="shared" si="0"/>
        <v>Develop succession plan (10426)</v>
      </c>
      <c r="C15" s="5" t="str">
        <f t="shared" si="1"/>
        <v>6.1.2.4</v>
      </c>
      <c r="D15" s="2" t="str">
        <f t="shared" si="2"/>
        <v>Develop succession plan</v>
      </c>
      <c r="E15" s="5" t="str">
        <f t="shared" si="3"/>
        <v>10426</v>
      </c>
      <c r="F15" s="5">
        <f t="shared" si="4"/>
        <v>4</v>
      </c>
      <c r="H15" s="2">
        <v>1</v>
      </c>
    </row>
    <row r="16" spans="1:9" ht="28" x14ac:dyDescent="0.3">
      <c r="A16" s="2" t="s">
        <v>425</v>
      </c>
      <c r="B16" s="2" t="str">
        <f t="shared" si="0"/>
        <v>Develop employee diversity plan  (10427)</v>
      </c>
      <c r="C16" s="5" t="str">
        <f t="shared" si="1"/>
        <v>6.1.2.5</v>
      </c>
      <c r="D16" s="2" t="str">
        <f t="shared" si="2"/>
        <v xml:space="preserve">Develop employee diversity plan </v>
      </c>
      <c r="E16" s="5" t="str">
        <f t="shared" si="3"/>
        <v>10427</v>
      </c>
      <c r="F16" s="5">
        <f t="shared" si="4"/>
        <v>4</v>
      </c>
      <c r="H16" s="2">
        <v>1</v>
      </c>
    </row>
    <row r="17" spans="1:9" ht="28" x14ac:dyDescent="0.3">
      <c r="A17" s="2" t="s">
        <v>426</v>
      </c>
      <c r="B17" s="2" t="str">
        <f t="shared" si="0"/>
        <v>Develop other HR programs (10428)</v>
      </c>
      <c r="C17" s="5" t="str">
        <f t="shared" si="1"/>
        <v>6.1.2.6</v>
      </c>
      <c r="D17" s="2" t="str">
        <f t="shared" si="2"/>
        <v>Develop other HR programs</v>
      </c>
      <c r="E17" s="5" t="str">
        <f t="shared" si="3"/>
        <v>10428</v>
      </c>
      <c r="F17" s="5">
        <f t="shared" si="4"/>
        <v>4</v>
      </c>
      <c r="H17" s="2">
        <v>1</v>
      </c>
    </row>
    <row r="18" spans="1:9" x14ac:dyDescent="0.3">
      <c r="A18" s="2" t="s">
        <v>427</v>
      </c>
      <c r="B18" s="2" t="str">
        <f t="shared" si="0"/>
        <v>Develop HR policies (10429)</v>
      </c>
      <c r="C18" s="5" t="str">
        <f t="shared" si="1"/>
        <v>6.1.2.7</v>
      </c>
      <c r="D18" s="2" t="str">
        <f t="shared" si="2"/>
        <v>Develop HR policies</v>
      </c>
      <c r="E18" s="5" t="str">
        <f t="shared" si="3"/>
        <v>10429</v>
      </c>
      <c r="F18" s="5">
        <f t="shared" si="4"/>
        <v>4</v>
      </c>
      <c r="H18" s="2">
        <v>1</v>
      </c>
    </row>
    <row r="19" spans="1:9" x14ac:dyDescent="0.3">
      <c r="A19" s="2" t="s">
        <v>428</v>
      </c>
      <c r="B19" s="2" t="str">
        <f t="shared" si="0"/>
        <v>Administer HR policies (10430)</v>
      </c>
      <c r="C19" s="5" t="str">
        <f t="shared" si="1"/>
        <v>6.1.2.8</v>
      </c>
      <c r="D19" s="2" t="str">
        <f t="shared" si="2"/>
        <v>Administer HR policies</v>
      </c>
      <c r="E19" s="5" t="str">
        <f t="shared" si="3"/>
        <v>10430</v>
      </c>
      <c r="F19" s="5">
        <f t="shared" si="4"/>
        <v>4</v>
      </c>
      <c r="H19" s="2">
        <v>1</v>
      </c>
    </row>
    <row r="20" spans="1:9" x14ac:dyDescent="0.3">
      <c r="A20" s="2" t="s">
        <v>429</v>
      </c>
      <c r="B20" s="2" t="str">
        <f t="shared" si="0"/>
        <v>Plan employee benefits (10431)</v>
      </c>
      <c r="C20" s="5" t="str">
        <f t="shared" si="1"/>
        <v>6.1.2.9</v>
      </c>
      <c r="D20" s="2" t="str">
        <f t="shared" si="2"/>
        <v>Plan employee benefits</v>
      </c>
      <c r="E20" s="5" t="str">
        <f t="shared" si="3"/>
        <v>10431</v>
      </c>
      <c r="F20" s="5">
        <f t="shared" si="4"/>
        <v>4</v>
      </c>
      <c r="H20" s="2">
        <v>1</v>
      </c>
    </row>
    <row r="21" spans="1:9" ht="28" x14ac:dyDescent="0.3">
      <c r="A21" s="2" t="s">
        <v>430</v>
      </c>
      <c r="B21" s="2" t="str">
        <f t="shared" si="0"/>
        <v>Develop work force strategy models  (10433)</v>
      </c>
      <c r="C21" s="5" t="str">
        <f t="shared" si="1"/>
        <v>6.1.2.10</v>
      </c>
      <c r="D21" s="2" t="str">
        <f t="shared" si="2"/>
        <v xml:space="preserve">Develop work force strategy models </v>
      </c>
      <c r="E21" s="5" t="str">
        <f t="shared" si="3"/>
        <v>10433</v>
      </c>
      <c r="F21" s="5">
        <f t="shared" si="4"/>
        <v>4</v>
      </c>
      <c r="H21" s="2">
        <v>1</v>
      </c>
    </row>
    <row r="22" spans="1:9" ht="28" x14ac:dyDescent="0.3">
      <c r="A22" s="2" t="s">
        <v>431</v>
      </c>
      <c r="B22" s="2" t="str">
        <f t="shared" si="0"/>
        <v>Monitor and update strategy, plans, and policies (10417)</v>
      </c>
      <c r="C22" s="5" t="str">
        <f t="shared" si="1"/>
        <v>6.1.3</v>
      </c>
      <c r="D22" s="2" t="str">
        <f t="shared" si="2"/>
        <v>Monitor and update strategy, plans, and policies</v>
      </c>
      <c r="E22" s="5" t="str">
        <f t="shared" si="3"/>
        <v>10417</v>
      </c>
      <c r="F22" s="5">
        <f t="shared" si="4"/>
        <v>3</v>
      </c>
      <c r="H22" s="2">
        <v>1</v>
      </c>
    </row>
    <row r="23" spans="1:9" ht="28" x14ac:dyDescent="0.3">
      <c r="A23" s="2" t="s">
        <v>432</v>
      </c>
      <c r="B23" s="2" t="str">
        <f t="shared" si="0"/>
        <v>Measure realization of objectives  (10434)</v>
      </c>
      <c r="C23" s="5" t="str">
        <f t="shared" si="1"/>
        <v>6.1.3.1</v>
      </c>
      <c r="D23" s="2" t="str">
        <f t="shared" si="2"/>
        <v xml:space="preserve">Measure realization of objectives </v>
      </c>
      <c r="E23" s="5" t="str">
        <f t="shared" si="3"/>
        <v>10434</v>
      </c>
      <c r="F23" s="5">
        <f t="shared" si="4"/>
        <v>4</v>
      </c>
      <c r="I23" s="2">
        <v>1</v>
      </c>
    </row>
    <row r="24" spans="1:9" ht="28" x14ac:dyDescent="0.3">
      <c r="A24" s="2" t="s">
        <v>433</v>
      </c>
      <c r="B24" s="2" t="str">
        <f t="shared" si="0"/>
        <v>Measure contribution to business strategy (10435)</v>
      </c>
      <c r="C24" s="5" t="str">
        <f t="shared" si="1"/>
        <v>6.1.3.2</v>
      </c>
      <c r="D24" s="2" t="str">
        <f t="shared" si="2"/>
        <v>Measure contribution to business strategy</v>
      </c>
      <c r="E24" s="5" t="str">
        <f t="shared" si="3"/>
        <v>10435</v>
      </c>
      <c r="F24" s="5">
        <f t="shared" si="4"/>
        <v>4</v>
      </c>
      <c r="I24" s="2">
        <v>1</v>
      </c>
    </row>
    <row r="25" spans="1:9" ht="28" x14ac:dyDescent="0.3">
      <c r="A25" s="2" t="s">
        <v>434</v>
      </c>
      <c r="B25" s="2" t="str">
        <f t="shared" si="0"/>
        <v>Communicate plans and provide updates to stakeholders (10436)</v>
      </c>
      <c r="C25" s="5" t="str">
        <f t="shared" si="1"/>
        <v>6.1.3.3</v>
      </c>
      <c r="D25" s="2" t="str">
        <f t="shared" si="2"/>
        <v>Communicate plans and provide updates to stakeholders</v>
      </c>
      <c r="E25" s="5" t="str">
        <f t="shared" si="3"/>
        <v>10436</v>
      </c>
      <c r="F25" s="5">
        <f t="shared" si="4"/>
        <v>4</v>
      </c>
      <c r="H25" s="2">
        <v>1</v>
      </c>
    </row>
    <row r="26" spans="1:9" ht="28" x14ac:dyDescent="0.3">
      <c r="A26" s="2" t="s">
        <v>435</v>
      </c>
      <c r="B26" s="2" t="str">
        <f t="shared" si="0"/>
        <v>Review and revise HR plans (10438)</v>
      </c>
      <c r="C26" s="5" t="str">
        <f t="shared" si="1"/>
        <v>6.1.3.4</v>
      </c>
      <c r="D26" s="2" t="str">
        <f t="shared" si="2"/>
        <v>Review and revise HR plans</v>
      </c>
      <c r="E26" s="5" t="str">
        <f t="shared" si="3"/>
        <v>10438</v>
      </c>
      <c r="F26" s="5">
        <f t="shared" si="4"/>
        <v>4</v>
      </c>
      <c r="H26" s="2">
        <v>1</v>
      </c>
    </row>
    <row r="27" spans="1:9" ht="28" x14ac:dyDescent="0.3">
      <c r="A27" s="2" t="s">
        <v>436</v>
      </c>
      <c r="B27" s="2" t="str">
        <f t="shared" si="0"/>
        <v>Develop competency management models  (17046)</v>
      </c>
      <c r="C27" s="5" t="str">
        <f t="shared" si="1"/>
        <v>6.1.4</v>
      </c>
      <c r="D27" s="2" t="str">
        <f t="shared" si="2"/>
        <v xml:space="preserve">Develop competency management models </v>
      </c>
      <c r="E27" s="5" t="str">
        <f t="shared" si="3"/>
        <v>17046</v>
      </c>
      <c r="F27" s="5">
        <f t="shared" si="4"/>
        <v>3</v>
      </c>
      <c r="H27" s="2">
        <v>1</v>
      </c>
    </row>
    <row r="28" spans="1:9" ht="28" x14ac:dyDescent="0.3">
      <c r="A28" s="2" t="s">
        <v>437</v>
      </c>
      <c r="B28" s="2" t="str">
        <f t="shared" si="0"/>
        <v>Recruit, source, and select employees (10410)</v>
      </c>
      <c r="C28" s="5" t="str">
        <f t="shared" si="1"/>
        <v>6.2</v>
      </c>
      <c r="D28" s="2" t="str">
        <f t="shared" si="2"/>
        <v>Recruit, source, and select employees</v>
      </c>
      <c r="E28" s="5" t="str">
        <f t="shared" si="3"/>
        <v>10410</v>
      </c>
      <c r="F28" s="5">
        <f t="shared" si="4"/>
        <v>2</v>
      </c>
      <c r="I28" s="2">
        <v>1</v>
      </c>
    </row>
    <row r="29" spans="1:9" ht="28" x14ac:dyDescent="0.3">
      <c r="A29" s="2" t="s">
        <v>438</v>
      </c>
      <c r="B29" s="2" t="str">
        <f t="shared" si="0"/>
        <v>Manage employee requisitions (10439)</v>
      </c>
      <c r="C29" s="5" t="str">
        <f t="shared" si="1"/>
        <v>6.2.1</v>
      </c>
      <c r="D29" s="2" t="str">
        <f t="shared" si="2"/>
        <v>Manage employee requisitions</v>
      </c>
      <c r="E29" s="5" t="str">
        <f t="shared" si="3"/>
        <v>10439</v>
      </c>
      <c r="F29" s="5">
        <f t="shared" si="4"/>
        <v>3</v>
      </c>
      <c r="I29" s="2">
        <v>1</v>
      </c>
    </row>
    <row r="30" spans="1:9" ht="56" x14ac:dyDescent="0.3">
      <c r="A30" s="2" t="s">
        <v>439</v>
      </c>
      <c r="B30" s="2" t="str">
        <f t="shared" si="0"/>
        <v>Align staffing plan to work force plan and business unit strategies/resource needs (10445)</v>
      </c>
      <c r="C30" s="5" t="str">
        <f t="shared" si="1"/>
        <v>6.2.1.1</v>
      </c>
      <c r="D30" s="2" t="str">
        <f t="shared" si="2"/>
        <v>Align staffing plan to work force plan and business unit strategies/resource needs</v>
      </c>
      <c r="E30" s="5" t="str">
        <f t="shared" si="3"/>
        <v>10445</v>
      </c>
      <c r="F30" s="5">
        <f t="shared" si="4"/>
        <v>4</v>
      </c>
      <c r="H30" s="2">
        <v>1</v>
      </c>
    </row>
    <row r="31" spans="1:9" ht="28" x14ac:dyDescent="0.3">
      <c r="A31" s="2" t="s">
        <v>440</v>
      </c>
      <c r="B31" s="2" t="str">
        <f t="shared" si="0"/>
        <v>Develop and open job requisitions  (10446)</v>
      </c>
      <c r="C31" s="5" t="str">
        <f t="shared" si="1"/>
        <v>6.2.1.2</v>
      </c>
      <c r="D31" s="2" t="str">
        <f t="shared" si="2"/>
        <v xml:space="preserve">Develop and open job requisitions </v>
      </c>
      <c r="E31" s="5" t="str">
        <f t="shared" si="3"/>
        <v>10446</v>
      </c>
      <c r="F31" s="5">
        <f t="shared" si="4"/>
        <v>4</v>
      </c>
      <c r="I31" s="2">
        <v>1</v>
      </c>
    </row>
    <row r="32" spans="1:9" x14ac:dyDescent="0.3">
      <c r="A32" s="2" t="s">
        <v>441</v>
      </c>
      <c r="B32" s="2" t="str">
        <f t="shared" si="0"/>
        <v>Develop job descriptions (10447)</v>
      </c>
      <c r="C32" s="5" t="str">
        <f t="shared" si="1"/>
        <v>6.2.1.3</v>
      </c>
      <c r="D32" s="2" t="str">
        <f t="shared" si="2"/>
        <v>Develop job descriptions</v>
      </c>
      <c r="E32" s="5" t="str">
        <f t="shared" si="3"/>
        <v>10447</v>
      </c>
      <c r="F32" s="5">
        <f t="shared" si="4"/>
        <v>4</v>
      </c>
      <c r="I32" s="2">
        <v>1</v>
      </c>
    </row>
    <row r="33" spans="1:9" x14ac:dyDescent="0.3">
      <c r="A33" s="2" t="s">
        <v>442</v>
      </c>
      <c r="B33" s="2" t="str">
        <f t="shared" si="0"/>
        <v>Post requisitions (10448)</v>
      </c>
      <c r="C33" s="5" t="str">
        <f t="shared" si="1"/>
        <v>6.2.1.4</v>
      </c>
      <c r="D33" s="2" t="str">
        <f t="shared" si="2"/>
        <v>Post requisitions</v>
      </c>
      <c r="E33" s="5" t="str">
        <f t="shared" si="3"/>
        <v>10448</v>
      </c>
      <c r="F33" s="5">
        <f t="shared" si="4"/>
        <v>4</v>
      </c>
      <c r="I33" s="2">
        <v>1</v>
      </c>
    </row>
    <row r="34" spans="1:9" ht="28" x14ac:dyDescent="0.3">
      <c r="A34" s="2" t="s">
        <v>443</v>
      </c>
      <c r="B34" s="2" t="str">
        <f t="shared" si="0"/>
        <v>Manage internal/external job posting web sites (10449)</v>
      </c>
      <c r="C34" s="5" t="str">
        <f t="shared" si="1"/>
        <v>6.2.1.5</v>
      </c>
      <c r="D34" s="2" t="str">
        <f t="shared" si="2"/>
        <v>Manage internal/external job posting web sites</v>
      </c>
      <c r="E34" s="5" t="str">
        <f t="shared" si="3"/>
        <v>10449</v>
      </c>
      <c r="F34" s="5">
        <f t="shared" si="4"/>
        <v>4</v>
      </c>
      <c r="I34" s="2">
        <v>1</v>
      </c>
    </row>
    <row r="35" spans="1:9" x14ac:dyDescent="0.3">
      <c r="A35" s="2" t="s">
        <v>444</v>
      </c>
      <c r="B35" s="2" t="str">
        <f t="shared" si="0"/>
        <v>Modify requisitions (10450)</v>
      </c>
      <c r="C35" s="5" t="str">
        <f t="shared" si="1"/>
        <v>6.2.1.6</v>
      </c>
      <c r="D35" s="2" t="str">
        <f t="shared" si="2"/>
        <v>Modify requisitions</v>
      </c>
      <c r="E35" s="5" t="str">
        <f t="shared" si="3"/>
        <v>10450</v>
      </c>
      <c r="F35" s="5">
        <f t="shared" si="4"/>
        <v>4</v>
      </c>
      <c r="I35" s="2">
        <v>1</v>
      </c>
    </row>
    <row r="36" spans="1:9" x14ac:dyDescent="0.3">
      <c r="A36" s="2" t="s">
        <v>445</v>
      </c>
      <c r="B36" s="2" t="str">
        <f t="shared" si="0"/>
        <v>Notify hiring manager (10451)</v>
      </c>
      <c r="C36" s="5" t="str">
        <f t="shared" si="1"/>
        <v>6.2.1.7</v>
      </c>
      <c r="D36" s="2" t="str">
        <f t="shared" si="2"/>
        <v>Notify hiring manager</v>
      </c>
      <c r="E36" s="5" t="str">
        <f t="shared" si="3"/>
        <v>10451</v>
      </c>
      <c r="F36" s="5">
        <f t="shared" si="4"/>
        <v>4</v>
      </c>
      <c r="I36" s="2">
        <v>1</v>
      </c>
    </row>
    <row r="37" spans="1:9" ht="28" x14ac:dyDescent="0.3">
      <c r="A37" s="2" t="s">
        <v>446</v>
      </c>
      <c r="B37" s="2" t="str">
        <f t="shared" si="0"/>
        <v>Manage requisition dates (10452)</v>
      </c>
      <c r="C37" s="5" t="str">
        <f t="shared" si="1"/>
        <v>6.2.1.8</v>
      </c>
      <c r="D37" s="2" t="str">
        <f t="shared" si="2"/>
        <v>Manage requisition dates</v>
      </c>
      <c r="E37" s="5" t="str">
        <f t="shared" si="3"/>
        <v>10452</v>
      </c>
      <c r="F37" s="5">
        <f t="shared" si="4"/>
        <v>4</v>
      </c>
      <c r="I37" s="2">
        <v>1</v>
      </c>
    </row>
    <row r="38" spans="1:9" ht="28" x14ac:dyDescent="0.3">
      <c r="A38" s="2" t="s">
        <v>447</v>
      </c>
      <c r="B38" s="2" t="str">
        <f t="shared" si="0"/>
        <v>Recruit/Source candidates (10440)</v>
      </c>
      <c r="C38" s="5" t="str">
        <f t="shared" si="1"/>
        <v>6.2.2</v>
      </c>
      <c r="D38" s="2" t="str">
        <f t="shared" si="2"/>
        <v>Recruit/Source candidates</v>
      </c>
      <c r="E38" s="5" t="str">
        <f t="shared" si="3"/>
        <v>10440</v>
      </c>
      <c r="F38" s="5">
        <f t="shared" si="4"/>
        <v>3</v>
      </c>
      <c r="I38" s="2">
        <v>1</v>
      </c>
    </row>
    <row r="39" spans="1:9" ht="28" x14ac:dyDescent="0.3">
      <c r="A39" s="2" t="s">
        <v>448</v>
      </c>
      <c r="B39" s="2" t="str">
        <f t="shared" si="0"/>
        <v>Determine recruitment methods and channels (10453)</v>
      </c>
      <c r="C39" s="5" t="str">
        <f t="shared" si="1"/>
        <v>6.2.2.1</v>
      </c>
      <c r="D39" s="2" t="str">
        <f t="shared" si="2"/>
        <v>Determine recruitment methods and channels</v>
      </c>
      <c r="E39" s="5" t="str">
        <f t="shared" si="3"/>
        <v>10453</v>
      </c>
      <c r="F39" s="5">
        <f t="shared" si="4"/>
        <v>4</v>
      </c>
      <c r="I39" s="2">
        <v>1</v>
      </c>
    </row>
    <row r="40" spans="1:9" ht="28" x14ac:dyDescent="0.3">
      <c r="A40" s="2" t="s">
        <v>449</v>
      </c>
      <c r="B40" s="2" t="str">
        <f t="shared" si="0"/>
        <v>Perform recruiting activities/events  (10454)</v>
      </c>
      <c r="C40" s="5" t="str">
        <f t="shared" si="1"/>
        <v>6.2.2.2</v>
      </c>
      <c r="D40" s="2" t="str">
        <f t="shared" si="2"/>
        <v xml:space="preserve">Perform recruiting activities/events </v>
      </c>
      <c r="E40" s="5" t="str">
        <f t="shared" si="3"/>
        <v>10454</v>
      </c>
      <c r="F40" s="5">
        <f t="shared" si="4"/>
        <v>4</v>
      </c>
      <c r="I40" s="2">
        <v>1</v>
      </c>
    </row>
    <row r="41" spans="1:9" ht="28" x14ac:dyDescent="0.3">
      <c r="A41" s="2" t="s">
        <v>450</v>
      </c>
      <c r="B41" s="2" t="str">
        <f t="shared" si="0"/>
        <v>Manage recruitment vendors (10455)</v>
      </c>
      <c r="C41" s="5" t="str">
        <f t="shared" si="1"/>
        <v>6.2.2.3</v>
      </c>
      <c r="D41" s="2" t="str">
        <f t="shared" si="2"/>
        <v>Manage recruitment vendors</v>
      </c>
      <c r="E41" s="5" t="str">
        <f t="shared" si="3"/>
        <v>10455</v>
      </c>
      <c r="F41" s="5">
        <f t="shared" si="4"/>
        <v>4</v>
      </c>
      <c r="I41" s="2">
        <v>1</v>
      </c>
    </row>
    <row r="42" spans="1:9" ht="28" x14ac:dyDescent="0.3">
      <c r="A42" s="2" t="s">
        <v>451</v>
      </c>
      <c r="B42" s="2" t="str">
        <f t="shared" si="0"/>
        <v>Manage employee referral programs  (17047)</v>
      </c>
      <c r="C42" s="5" t="str">
        <f t="shared" si="1"/>
        <v>6.2.2.4</v>
      </c>
      <c r="D42" s="2" t="str">
        <f t="shared" si="2"/>
        <v xml:space="preserve">Manage employee referral programs </v>
      </c>
      <c r="E42" s="5" t="str">
        <f t="shared" si="3"/>
        <v>17047</v>
      </c>
      <c r="F42" s="5">
        <f t="shared" si="4"/>
        <v>4</v>
      </c>
      <c r="I42" s="2">
        <v>1</v>
      </c>
    </row>
    <row r="43" spans="1:9" ht="28" x14ac:dyDescent="0.3">
      <c r="A43" s="2" t="s">
        <v>452</v>
      </c>
      <c r="B43" s="2" t="str">
        <f t="shared" si="0"/>
        <v>Manage recruitment channels (17048)</v>
      </c>
      <c r="C43" s="5" t="str">
        <f t="shared" si="1"/>
        <v>6.2.2.5</v>
      </c>
      <c r="D43" s="2" t="str">
        <f t="shared" si="2"/>
        <v>Manage recruitment channels</v>
      </c>
      <c r="E43" s="5" t="str">
        <f t="shared" si="3"/>
        <v>17048</v>
      </c>
      <c r="F43" s="5">
        <f t="shared" si="4"/>
        <v>4</v>
      </c>
      <c r="I43" s="2">
        <v>1</v>
      </c>
    </row>
    <row r="44" spans="1:9" ht="28" x14ac:dyDescent="0.3">
      <c r="A44" s="2" t="s">
        <v>453</v>
      </c>
      <c r="B44" s="2" t="str">
        <f t="shared" si="0"/>
        <v>Screen and select candidates (17049)</v>
      </c>
      <c r="C44" s="5" t="str">
        <f t="shared" si="1"/>
        <v>6.2.3</v>
      </c>
      <c r="D44" s="2" t="str">
        <f t="shared" si="2"/>
        <v>Screen and select candidates</v>
      </c>
      <c r="E44" s="5" t="str">
        <f t="shared" si="3"/>
        <v>17049</v>
      </c>
      <c r="F44" s="5">
        <f t="shared" si="4"/>
        <v>3</v>
      </c>
      <c r="I44" s="2">
        <v>1</v>
      </c>
    </row>
    <row r="45" spans="1:9" ht="28" x14ac:dyDescent="0.3">
      <c r="A45" s="2" t="s">
        <v>454</v>
      </c>
      <c r="B45" s="2" t="str">
        <f t="shared" si="0"/>
        <v>Identify and deploy candidate selection tools (10456)</v>
      </c>
      <c r="C45" s="5" t="str">
        <f t="shared" si="1"/>
        <v>6.2.3.1</v>
      </c>
      <c r="D45" s="2" t="str">
        <f t="shared" si="2"/>
        <v>Identify and deploy candidate selection tools</v>
      </c>
      <c r="E45" s="5" t="str">
        <f t="shared" si="3"/>
        <v>10456</v>
      </c>
      <c r="F45" s="5">
        <f t="shared" si="4"/>
        <v>4</v>
      </c>
      <c r="I45" s="2">
        <v>1</v>
      </c>
    </row>
    <row r="46" spans="1:9" x14ac:dyDescent="0.3">
      <c r="A46" s="2" t="s">
        <v>455</v>
      </c>
      <c r="B46" s="2" t="str">
        <f t="shared" si="0"/>
        <v>Interview candidates (10457)</v>
      </c>
      <c r="C46" s="5" t="str">
        <f t="shared" si="1"/>
        <v>6.2.3.2</v>
      </c>
      <c r="D46" s="2" t="str">
        <f t="shared" si="2"/>
        <v>Interview candidates</v>
      </c>
      <c r="E46" s="5" t="str">
        <f t="shared" si="3"/>
        <v>10457</v>
      </c>
      <c r="F46" s="5">
        <f t="shared" si="4"/>
        <v>4</v>
      </c>
      <c r="I46" s="2">
        <v>1</v>
      </c>
    </row>
    <row r="47" spans="1:9" x14ac:dyDescent="0.3">
      <c r="A47" s="2" t="s">
        <v>456</v>
      </c>
      <c r="B47" s="2" t="str">
        <f t="shared" si="0"/>
        <v>Test candidates (10458)</v>
      </c>
      <c r="C47" s="5" t="str">
        <f t="shared" si="1"/>
        <v>6.2.3.3</v>
      </c>
      <c r="D47" s="2" t="str">
        <f t="shared" si="2"/>
        <v>Test candidates</v>
      </c>
      <c r="E47" s="5" t="str">
        <f t="shared" si="3"/>
        <v>10458</v>
      </c>
      <c r="F47" s="5">
        <f t="shared" si="4"/>
        <v>4</v>
      </c>
      <c r="I47" s="2">
        <v>1</v>
      </c>
    </row>
    <row r="48" spans="1:9" ht="28" x14ac:dyDescent="0.3">
      <c r="A48" s="2" t="s">
        <v>457</v>
      </c>
      <c r="B48" s="2" t="str">
        <f t="shared" si="0"/>
        <v>Select and reject candidates (10459)</v>
      </c>
      <c r="C48" s="5" t="str">
        <f t="shared" si="1"/>
        <v>6.2.3.4</v>
      </c>
      <c r="D48" s="2" t="str">
        <f t="shared" si="2"/>
        <v>Select and reject candidates</v>
      </c>
      <c r="E48" s="5" t="str">
        <f t="shared" si="3"/>
        <v>10459</v>
      </c>
      <c r="F48" s="5">
        <f t="shared" si="4"/>
        <v>4</v>
      </c>
      <c r="I48" s="2">
        <v>1</v>
      </c>
    </row>
    <row r="49" spans="1:9" ht="28" x14ac:dyDescent="0.3">
      <c r="A49" s="2" t="s">
        <v>458</v>
      </c>
      <c r="B49" s="2" t="str">
        <f t="shared" si="0"/>
        <v>Obtain candidate background information (10460)</v>
      </c>
      <c r="C49" s="5" t="str">
        <f t="shared" si="1"/>
        <v>6.2.3.5</v>
      </c>
      <c r="D49" s="2" t="str">
        <f t="shared" si="2"/>
        <v>Obtain candidate background information</v>
      </c>
      <c r="E49" s="5" t="str">
        <f t="shared" si="3"/>
        <v>10460</v>
      </c>
      <c r="F49" s="5">
        <f t="shared" si="4"/>
        <v>4</v>
      </c>
      <c r="I49" s="2">
        <v>1</v>
      </c>
    </row>
    <row r="50" spans="1:9" x14ac:dyDescent="0.3">
      <c r="A50" s="2" t="s">
        <v>459</v>
      </c>
      <c r="B50" s="2" t="str">
        <f t="shared" si="0"/>
        <v>Manage new hire/re-hire (10443)</v>
      </c>
      <c r="C50" s="5" t="str">
        <f t="shared" si="1"/>
        <v>6.2.4</v>
      </c>
      <c r="D50" s="2" t="str">
        <f t="shared" si="2"/>
        <v>Manage new hire/re-hire</v>
      </c>
      <c r="E50" s="5" t="str">
        <f t="shared" si="3"/>
        <v>10443</v>
      </c>
      <c r="F50" s="5">
        <f t="shared" si="4"/>
        <v>3</v>
      </c>
      <c r="I50" s="2">
        <v>1</v>
      </c>
    </row>
    <row r="51" spans="1:9" x14ac:dyDescent="0.3">
      <c r="A51" s="2" t="s">
        <v>460</v>
      </c>
      <c r="B51" s="2" t="str">
        <f t="shared" si="0"/>
        <v>Draw up and make offer (10463)</v>
      </c>
      <c r="C51" s="5" t="str">
        <f t="shared" si="1"/>
        <v>6.2.4.1</v>
      </c>
      <c r="D51" s="2" t="str">
        <f t="shared" si="2"/>
        <v>Draw up and make offer</v>
      </c>
      <c r="E51" s="5" t="str">
        <f t="shared" si="3"/>
        <v>10463</v>
      </c>
      <c r="F51" s="5">
        <f t="shared" si="4"/>
        <v>4</v>
      </c>
      <c r="I51" s="2">
        <v>1</v>
      </c>
    </row>
    <row r="52" spans="1:9" x14ac:dyDescent="0.3">
      <c r="A52" s="2" t="s">
        <v>461</v>
      </c>
      <c r="B52" s="2" t="str">
        <f t="shared" si="0"/>
        <v>Negotiate offer (10464)</v>
      </c>
      <c r="C52" s="5" t="str">
        <f t="shared" si="1"/>
        <v>6.2.4.2</v>
      </c>
      <c r="D52" s="2" t="str">
        <f t="shared" si="2"/>
        <v>Negotiate offer</v>
      </c>
      <c r="E52" s="5" t="str">
        <f t="shared" si="3"/>
        <v>10464</v>
      </c>
      <c r="F52" s="5">
        <f t="shared" si="4"/>
        <v>4</v>
      </c>
      <c r="I52" s="2">
        <v>1</v>
      </c>
    </row>
    <row r="53" spans="1:9" x14ac:dyDescent="0.3">
      <c r="A53" s="2" t="s">
        <v>462</v>
      </c>
      <c r="B53" s="2" t="str">
        <f t="shared" si="0"/>
        <v>Hire candidate (10465)</v>
      </c>
      <c r="C53" s="5" t="str">
        <f t="shared" si="1"/>
        <v>6.2.4.3</v>
      </c>
      <c r="D53" s="2" t="str">
        <f t="shared" si="2"/>
        <v>Hire candidate</v>
      </c>
      <c r="E53" s="5" t="str">
        <f t="shared" si="3"/>
        <v>10465</v>
      </c>
      <c r="F53" s="5">
        <f t="shared" si="4"/>
        <v>4</v>
      </c>
      <c r="I53" s="2">
        <v>1</v>
      </c>
    </row>
    <row r="54" spans="1:9" ht="28" x14ac:dyDescent="0.3">
      <c r="A54" s="2" t="s">
        <v>463</v>
      </c>
      <c r="B54" s="2" t="str">
        <f t="shared" si="0"/>
        <v>Manage applicant information (10444)</v>
      </c>
      <c r="C54" s="5" t="str">
        <f t="shared" si="1"/>
        <v>6.2.5</v>
      </c>
      <c r="D54" s="2" t="str">
        <f t="shared" si="2"/>
        <v>Manage applicant information</v>
      </c>
      <c r="E54" s="5" t="str">
        <f t="shared" si="3"/>
        <v>10444</v>
      </c>
      <c r="F54" s="5">
        <f t="shared" si="4"/>
        <v>3</v>
      </c>
      <c r="I54" s="2">
        <v>1</v>
      </c>
    </row>
    <row r="55" spans="1:9" x14ac:dyDescent="0.3">
      <c r="A55" s="2" t="s">
        <v>464</v>
      </c>
      <c r="B55" s="2" t="str">
        <f t="shared" si="0"/>
        <v>Create applicant record (10466)</v>
      </c>
      <c r="C55" s="5" t="str">
        <f t="shared" si="1"/>
        <v>6.2.5.1</v>
      </c>
      <c r="D55" s="2" t="str">
        <f t="shared" si="2"/>
        <v>Create applicant record</v>
      </c>
      <c r="E55" s="5" t="str">
        <f t="shared" si="3"/>
        <v>10466</v>
      </c>
      <c r="F55" s="5">
        <f t="shared" si="4"/>
        <v>4</v>
      </c>
      <c r="G55" s="2">
        <v>1</v>
      </c>
      <c r="I55" s="2" t="s">
        <v>1571</v>
      </c>
    </row>
    <row r="56" spans="1:9" ht="28" x14ac:dyDescent="0.3">
      <c r="A56" s="2" t="s">
        <v>465</v>
      </c>
      <c r="B56" s="2" t="str">
        <f t="shared" si="0"/>
        <v>Manage/track applicant data (10467)</v>
      </c>
      <c r="C56" s="5" t="str">
        <f t="shared" si="1"/>
        <v>6.2.5.2</v>
      </c>
      <c r="D56" s="2" t="str">
        <f t="shared" si="2"/>
        <v>Manage/track applicant data</v>
      </c>
      <c r="E56" s="5" t="str">
        <f t="shared" si="3"/>
        <v>10467</v>
      </c>
      <c r="F56" s="5">
        <f t="shared" si="4"/>
        <v>4</v>
      </c>
      <c r="H56" s="2">
        <v>1</v>
      </c>
    </row>
    <row r="57" spans="1:9" ht="28" x14ac:dyDescent="0.3">
      <c r="A57" s="2" t="s">
        <v>466</v>
      </c>
      <c r="B57" s="2" t="str">
        <f t="shared" si="0"/>
        <v>Archive and retain records of non- hires (10468)</v>
      </c>
      <c r="C57" s="5" t="str">
        <f t="shared" si="1"/>
        <v>6.2.5.3</v>
      </c>
      <c r="D57" s="2" t="str">
        <f t="shared" si="2"/>
        <v>Archive and retain records of non- hires</v>
      </c>
      <c r="E57" s="5" t="str">
        <f t="shared" si="3"/>
        <v>10468</v>
      </c>
      <c r="F57" s="5">
        <f t="shared" si="4"/>
        <v>4</v>
      </c>
      <c r="I57" s="2">
        <v>1</v>
      </c>
    </row>
    <row r="58" spans="1:9" ht="28" x14ac:dyDescent="0.3">
      <c r="A58" s="2" t="s">
        <v>467</v>
      </c>
      <c r="B58" s="2" t="str">
        <f t="shared" si="0"/>
        <v>Develop and counsel employees (10411)</v>
      </c>
      <c r="C58" s="5" t="str">
        <f t="shared" si="1"/>
        <v>6.3</v>
      </c>
      <c r="D58" s="2" t="str">
        <f t="shared" si="2"/>
        <v>Develop and counsel employees</v>
      </c>
      <c r="E58" s="5" t="str">
        <f t="shared" si="3"/>
        <v>10411</v>
      </c>
      <c r="F58" s="5">
        <f t="shared" si="4"/>
        <v>2</v>
      </c>
      <c r="I58" s="2">
        <v>1</v>
      </c>
    </row>
    <row r="59" spans="1:9" ht="28" x14ac:dyDescent="0.3">
      <c r="A59" s="2" t="s">
        <v>468</v>
      </c>
      <c r="B59" s="2" t="str">
        <f t="shared" si="0"/>
        <v>Manage employee orientation and deployment (10469)</v>
      </c>
      <c r="C59" s="5" t="str">
        <f t="shared" si="1"/>
        <v>6.3.1</v>
      </c>
      <c r="D59" s="2" t="str">
        <f t="shared" si="2"/>
        <v>Manage employee orientation and deployment</v>
      </c>
      <c r="E59" s="5" t="str">
        <f t="shared" si="3"/>
        <v>10469</v>
      </c>
      <c r="F59" s="5">
        <f t="shared" si="4"/>
        <v>3</v>
      </c>
      <c r="I59" s="2">
        <v>1</v>
      </c>
    </row>
    <row r="60" spans="1:9" ht="28" x14ac:dyDescent="0.3">
      <c r="A60" s="2" t="s">
        <v>469</v>
      </c>
      <c r="B60" s="2" t="str">
        <f t="shared" si="0"/>
        <v>Create/maintain employee on-boarding program (10474)</v>
      </c>
      <c r="C60" s="5" t="str">
        <f t="shared" si="1"/>
        <v>6.3.1.1</v>
      </c>
      <c r="D60" s="2" t="str">
        <f t="shared" si="2"/>
        <v>Create/maintain employee on-boarding program</v>
      </c>
      <c r="E60" s="5" t="str">
        <f t="shared" si="3"/>
        <v>10474</v>
      </c>
      <c r="F60" s="5">
        <f t="shared" si="4"/>
        <v>4</v>
      </c>
      <c r="I60" s="2">
        <v>1</v>
      </c>
    </row>
    <row r="61" spans="1:9" ht="42" x14ac:dyDescent="0.3">
      <c r="A61" s="2" t="s">
        <v>470</v>
      </c>
      <c r="B61" s="2" t="str">
        <f t="shared" si="0"/>
        <v>Evaluate the effectiveness of the employee on-boarding program (11243)</v>
      </c>
      <c r="C61" s="5" t="str">
        <f t="shared" si="1"/>
        <v>6.3.1.2</v>
      </c>
      <c r="D61" s="2" t="str">
        <f t="shared" si="2"/>
        <v>Evaluate the effectiveness of the employee on-boarding program</v>
      </c>
      <c r="E61" s="5" t="str">
        <f t="shared" si="3"/>
        <v>11243</v>
      </c>
      <c r="F61" s="5">
        <f t="shared" si="4"/>
        <v>4</v>
      </c>
      <c r="I61" s="2">
        <v>1</v>
      </c>
    </row>
    <row r="62" spans="1:9" ht="28" x14ac:dyDescent="0.3">
      <c r="A62" s="2" t="s">
        <v>471</v>
      </c>
      <c r="B62" s="2" t="str">
        <f t="shared" si="0"/>
        <v>Execute onboarding program (17050)</v>
      </c>
      <c r="C62" s="5" t="str">
        <f t="shared" si="1"/>
        <v>6.3.1.3</v>
      </c>
      <c r="D62" s="2" t="str">
        <f t="shared" si="2"/>
        <v>Execute onboarding program</v>
      </c>
      <c r="E62" s="5" t="str">
        <f t="shared" si="3"/>
        <v>17050</v>
      </c>
      <c r="F62" s="5">
        <f t="shared" si="4"/>
        <v>4</v>
      </c>
      <c r="I62" s="2">
        <v>1</v>
      </c>
    </row>
    <row r="63" spans="1:9" ht="28" x14ac:dyDescent="0.3">
      <c r="A63" s="2" t="s">
        <v>472</v>
      </c>
      <c r="B63" s="2" t="str">
        <f t="shared" si="0"/>
        <v>Manage employee performance (10470)</v>
      </c>
      <c r="C63" s="5" t="str">
        <f t="shared" si="1"/>
        <v>6.3.2</v>
      </c>
      <c r="D63" s="2" t="str">
        <f t="shared" si="2"/>
        <v>Manage employee performance</v>
      </c>
      <c r="E63" s="5" t="str">
        <f t="shared" si="3"/>
        <v>10470</v>
      </c>
      <c r="F63" s="5">
        <f t="shared" si="4"/>
        <v>3</v>
      </c>
      <c r="I63" s="2">
        <v>1</v>
      </c>
    </row>
    <row r="64" spans="1:9" ht="28" x14ac:dyDescent="0.3">
      <c r="A64" s="2" t="s">
        <v>473</v>
      </c>
      <c r="B64" s="2" t="str">
        <f t="shared" si="0"/>
        <v>Define performance objectives (10479)</v>
      </c>
      <c r="C64" s="5" t="str">
        <f t="shared" si="1"/>
        <v>6.3.2.1</v>
      </c>
      <c r="D64" s="2" t="str">
        <f t="shared" si="2"/>
        <v>Define performance objectives</v>
      </c>
      <c r="E64" s="5" t="str">
        <f t="shared" si="3"/>
        <v>10479</v>
      </c>
      <c r="F64" s="5">
        <f t="shared" si="4"/>
        <v>4</v>
      </c>
      <c r="I64" s="2">
        <v>1</v>
      </c>
    </row>
    <row r="65" spans="1:9" ht="28" x14ac:dyDescent="0.3">
      <c r="A65" s="2" t="s">
        <v>474</v>
      </c>
      <c r="B65" s="2" t="str">
        <f t="shared" si="0"/>
        <v>Review, appraise, and manage employee performance (10480)</v>
      </c>
      <c r="C65" s="5" t="str">
        <f t="shared" si="1"/>
        <v>6.3.2.2</v>
      </c>
      <c r="D65" s="2" t="str">
        <f t="shared" si="2"/>
        <v>Review, appraise, and manage employee performance</v>
      </c>
      <c r="E65" s="5" t="str">
        <f t="shared" si="3"/>
        <v>10480</v>
      </c>
      <c r="F65" s="5">
        <f t="shared" si="4"/>
        <v>4</v>
      </c>
      <c r="I65" s="2">
        <v>1</v>
      </c>
    </row>
    <row r="66" spans="1:9" ht="28" x14ac:dyDescent="0.3">
      <c r="A66" s="2" t="s">
        <v>475</v>
      </c>
      <c r="B66" s="2" t="str">
        <f t="shared" ref="B66:B117" si="5">RIGHT(A66,LEN(A66)-FIND(" ",A66))</f>
        <v>Evaluate and review performance program (10481)</v>
      </c>
      <c r="C66" s="5" t="str">
        <f t="shared" ref="C66:C117" si="6">LEFT(A66,FIND(" ",A66)-1)</f>
        <v>6.3.2.3</v>
      </c>
      <c r="D66" s="2" t="str">
        <f t="shared" ref="D66:D117" si="7">LEFT(B66,FIND("(",B66)-2)</f>
        <v>Evaluate and review performance program</v>
      </c>
      <c r="E66" s="5" t="str">
        <f t="shared" ref="E66:E117" si="8">MID(B66,FIND("(",B66)+1,5)</f>
        <v>10481</v>
      </c>
      <c r="F66" s="5">
        <f t="shared" ref="F66:F117" si="9">INT((LEN(C66)+1)/2)</f>
        <v>4</v>
      </c>
      <c r="I66" s="2">
        <v>1</v>
      </c>
    </row>
    <row r="67" spans="1:9" ht="28" x14ac:dyDescent="0.3">
      <c r="A67" s="2" t="s">
        <v>476</v>
      </c>
      <c r="B67" s="2" t="str">
        <f t="shared" si="5"/>
        <v>Manage employee development (10472)</v>
      </c>
      <c r="C67" s="5" t="str">
        <f t="shared" si="6"/>
        <v>6.3.3</v>
      </c>
      <c r="D67" s="2" t="str">
        <f t="shared" si="7"/>
        <v>Manage employee development</v>
      </c>
      <c r="E67" s="5" t="str">
        <f t="shared" si="8"/>
        <v>10472</v>
      </c>
      <c r="F67" s="5">
        <f t="shared" si="9"/>
        <v>3</v>
      </c>
      <c r="I67" s="2">
        <v>1</v>
      </c>
    </row>
    <row r="68" spans="1:9" ht="28" x14ac:dyDescent="0.3">
      <c r="A68" s="2" t="s">
        <v>477</v>
      </c>
      <c r="B68" s="2" t="str">
        <f t="shared" si="5"/>
        <v>Define employee development guidelines (10487)</v>
      </c>
      <c r="C68" s="5" t="str">
        <f t="shared" si="6"/>
        <v>6.3.3.1</v>
      </c>
      <c r="D68" s="2" t="str">
        <f t="shared" si="7"/>
        <v>Define employee development guidelines</v>
      </c>
      <c r="E68" s="5" t="str">
        <f t="shared" si="8"/>
        <v>10487</v>
      </c>
      <c r="F68" s="5">
        <f t="shared" si="9"/>
        <v>4</v>
      </c>
      <c r="I68" s="2">
        <v>1</v>
      </c>
    </row>
    <row r="69" spans="1:9" ht="28" x14ac:dyDescent="0.3">
      <c r="A69" s="2" t="s">
        <v>478</v>
      </c>
      <c r="B69" s="2" t="str">
        <f t="shared" si="5"/>
        <v>Develop employee career plans  (10488)</v>
      </c>
      <c r="C69" s="5" t="str">
        <f t="shared" si="6"/>
        <v>6.3.3.2</v>
      </c>
      <c r="D69" s="2" t="str">
        <f t="shared" si="7"/>
        <v xml:space="preserve">Develop employee career plans </v>
      </c>
      <c r="E69" s="5" t="str">
        <f t="shared" si="8"/>
        <v>10488</v>
      </c>
      <c r="F69" s="5">
        <f t="shared" si="9"/>
        <v>4</v>
      </c>
      <c r="I69" s="2">
        <v>1</v>
      </c>
    </row>
    <row r="70" spans="1:9" ht="28" x14ac:dyDescent="0.3">
      <c r="A70" s="2" t="s">
        <v>479</v>
      </c>
      <c r="B70" s="2" t="str">
        <f t="shared" si="5"/>
        <v>Manage employee skills development  (17051)</v>
      </c>
      <c r="C70" s="5" t="str">
        <f t="shared" si="6"/>
        <v>6.3.3.3</v>
      </c>
      <c r="D70" s="2" t="str">
        <f t="shared" si="7"/>
        <v xml:space="preserve">Manage employee skills development </v>
      </c>
      <c r="E70" s="5" t="str">
        <f t="shared" si="8"/>
        <v>17051</v>
      </c>
      <c r="F70" s="5">
        <f t="shared" si="9"/>
        <v>4</v>
      </c>
      <c r="I70" s="2">
        <v>1</v>
      </c>
    </row>
    <row r="71" spans="1:9" ht="28" x14ac:dyDescent="0.3">
      <c r="A71" s="2" t="s">
        <v>480</v>
      </c>
      <c r="B71" s="2" t="str">
        <f t="shared" si="5"/>
        <v>Develop and train employees (10473)</v>
      </c>
      <c r="C71" s="5" t="str">
        <f t="shared" si="6"/>
        <v>6.3.4</v>
      </c>
      <c r="D71" s="2" t="str">
        <f t="shared" si="7"/>
        <v>Develop and train employees</v>
      </c>
      <c r="E71" s="5" t="str">
        <f t="shared" si="8"/>
        <v>10473</v>
      </c>
      <c r="F71" s="5">
        <f t="shared" si="9"/>
        <v>3</v>
      </c>
      <c r="I71" s="2">
        <v>1</v>
      </c>
    </row>
    <row r="72" spans="1:9" ht="28" x14ac:dyDescent="0.3">
      <c r="A72" s="2" t="s">
        <v>481</v>
      </c>
      <c r="B72" s="2" t="str">
        <f t="shared" si="5"/>
        <v>Align employee and organization development needs (10490)</v>
      </c>
      <c r="C72" s="5" t="str">
        <f t="shared" si="6"/>
        <v>6.3.4.1</v>
      </c>
      <c r="D72" s="2" t="str">
        <f t="shared" si="7"/>
        <v>Align employee and organization development needs</v>
      </c>
      <c r="E72" s="5" t="str">
        <f t="shared" si="8"/>
        <v>10490</v>
      </c>
      <c r="F72" s="5">
        <f t="shared" si="9"/>
        <v>4</v>
      </c>
      <c r="I72" s="2">
        <v>1</v>
      </c>
    </row>
    <row r="73" spans="1:9" ht="28" x14ac:dyDescent="0.3">
      <c r="A73" s="2" t="s">
        <v>482</v>
      </c>
      <c r="B73" s="2" t="str">
        <f t="shared" si="5"/>
        <v>Align learning programs with competencies (10491)</v>
      </c>
      <c r="C73" s="5" t="str">
        <f t="shared" si="6"/>
        <v>6.3.4.2</v>
      </c>
      <c r="D73" s="2" t="str">
        <f t="shared" si="7"/>
        <v>Align learning programs with competencies</v>
      </c>
      <c r="E73" s="5" t="str">
        <f t="shared" si="8"/>
        <v>10491</v>
      </c>
      <c r="F73" s="5">
        <f t="shared" si="9"/>
        <v>4</v>
      </c>
      <c r="H73" s="2">
        <v>1</v>
      </c>
    </row>
    <row r="74" spans="1:9" ht="42" x14ac:dyDescent="0.3">
      <c r="A74" s="2" t="s">
        <v>483</v>
      </c>
      <c r="B74" s="2" t="str">
        <f t="shared" si="5"/>
        <v>Establish training needs by analysis of required and available skills (10492)</v>
      </c>
      <c r="C74" s="5" t="str">
        <f t="shared" si="6"/>
        <v>6.3.4.3</v>
      </c>
      <c r="D74" s="2" t="str">
        <f t="shared" si="7"/>
        <v>Establish training needs by analysis of required and available skills</v>
      </c>
      <c r="E74" s="5" t="str">
        <f t="shared" si="8"/>
        <v>10492</v>
      </c>
      <c r="F74" s="5">
        <f t="shared" si="9"/>
        <v>4</v>
      </c>
      <c r="H74" s="2">
        <v>1</v>
      </c>
    </row>
    <row r="75" spans="1:9" ht="42" x14ac:dyDescent="0.3">
      <c r="A75" s="2" t="s">
        <v>484</v>
      </c>
      <c r="B75" s="2" t="str">
        <f t="shared" si="5"/>
        <v xml:space="preserve">Develop, conduct, and manage employee and/or management training programs (10493) </v>
      </c>
      <c r="C75" s="5" t="str">
        <f t="shared" si="6"/>
        <v>6.3.4.4</v>
      </c>
      <c r="D75" s="2" t="str">
        <f t="shared" si="7"/>
        <v>Develop, conduct, and manage employee and/or management training programs</v>
      </c>
      <c r="E75" s="5" t="str">
        <f t="shared" si="8"/>
        <v>10493</v>
      </c>
      <c r="F75" s="5">
        <f t="shared" si="9"/>
        <v>4</v>
      </c>
      <c r="H75" s="2">
        <v>1</v>
      </c>
    </row>
    <row r="76" spans="1:9" ht="28" x14ac:dyDescent="0.3">
      <c r="A76" s="2" t="s">
        <v>485</v>
      </c>
      <c r="B76" s="2" t="str">
        <f t="shared" si="5"/>
        <v>Manage employee relations (17052)</v>
      </c>
      <c r="C76" s="5" t="str">
        <f t="shared" si="6"/>
        <v>6.4</v>
      </c>
      <c r="D76" s="2" t="str">
        <f t="shared" si="7"/>
        <v>Manage employee relations</v>
      </c>
      <c r="E76" s="5" t="str">
        <f t="shared" si="8"/>
        <v>17052</v>
      </c>
      <c r="F76" s="5">
        <f t="shared" si="9"/>
        <v>2</v>
      </c>
      <c r="I76" s="2">
        <v>1</v>
      </c>
    </row>
    <row r="77" spans="1:9" x14ac:dyDescent="0.3">
      <c r="A77" s="2" t="s">
        <v>486</v>
      </c>
      <c r="B77" s="2" t="str">
        <f t="shared" si="5"/>
        <v>Manage labor relations (10483)</v>
      </c>
      <c r="C77" s="5" t="str">
        <f t="shared" si="6"/>
        <v>6.4.1</v>
      </c>
      <c r="D77" s="2" t="str">
        <f t="shared" si="7"/>
        <v>Manage labor relations</v>
      </c>
      <c r="E77" s="5" t="str">
        <f t="shared" si="8"/>
        <v>10483</v>
      </c>
      <c r="F77" s="5">
        <f t="shared" si="9"/>
        <v>3</v>
      </c>
      <c r="I77" s="2">
        <v>1</v>
      </c>
    </row>
    <row r="78" spans="1:9" ht="28" x14ac:dyDescent="0.3">
      <c r="A78" s="2" t="s">
        <v>487</v>
      </c>
      <c r="B78" s="2" t="str">
        <f t="shared" si="5"/>
        <v>Manage collective bargaining process (10484)</v>
      </c>
      <c r="C78" s="5" t="str">
        <f t="shared" si="6"/>
        <v>6.4.2</v>
      </c>
      <c r="D78" s="2" t="str">
        <f t="shared" si="7"/>
        <v>Manage collective bargaining process</v>
      </c>
      <c r="E78" s="5" t="str">
        <f t="shared" si="8"/>
        <v>10484</v>
      </c>
      <c r="F78" s="5">
        <f t="shared" si="9"/>
        <v>3</v>
      </c>
      <c r="I78" s="2">
        <v>1</v>
      </c>
    </row>
    <row r="79" spans="1:9" ht="28" x14ac:dyDescent="0.3">
      <c r="A79" s="2" t="s">
        <v>488</v>
      </c>
      <c r="B79" s="2" t="str">
        <f t="shared" si="5"/>
        <v>Manage labor management partnerships  (10485)</v>
      </c>
      <c r="C79" s="5" t="str">
        <f t="shared" si="6"/>
        <v>6.4.3</v>
      </c>
      <c r="D79" s="2" t="str">
        <f t="shared" si="7"/>
        <v xml:space="preserve">Manage labor management partnerships </v>
      </c>
      <c r="E79" s="5" t="str">
        <f t="shared" si="8"/>
        <v>10485</v>
      </c>
      <c r="F79" s="5">
        <f t="shared" si="9"/>
        <v>3</v>
      </c>
      <c r="I79" s="2">
        <v>1</v>
      </c>
    </row>
    <row r="80" spans="1:9" ht="28" x14ac:dyDescent="0.3">
      <c r="A80" s="2" t="s">
        <v>489</v>
      </c>
      <c r="B80" s="2" t="str">
        <f t="shared" si="5"/>
        <v>Manage employee grievances (10531)</v>
      </c>
      <c r="C80" s="5" t="str">
        <f t="shared" si="6"/>
        <v>6.4.4</v>
      </c>
      <c r="D80" s="2" t="str">
        <f t="shared" si="7"/>
        <v>Manage employee grievances</v>
      </c>
      <c r="E80" s="5" t="str">
        <f t="shared" si="8"/>
        <v>10531</v>
      </c>
      <c r="F80" s="5">
        <f t="shared" si="9"/>
        <v>3</v>
      </c>
      <c r="I80" s="2">
        <v>1</v>
      </c>
    </row>
    <row r="81" spans="1:9" ht="28" x14ac:dyDescent="0.3">
      <c r="A81" s="2" t="s">
        <v>490</v>
      </c>
      <c r="B81" s="2" t="str">
        <f t="shared" si="5"/>
        <v>Reward and retain employees (10412)</v>
      </c>
      <c r="C81" s="5" t="str">
        <f t="shared" si="6"/>
        <v>6.5</v>
      </c>
      <c r="D81" s="2" t="str">
        <f t="shared" si="7"/>
        <v>Reward and retain employees</v>
      </c>
      <c r="E81" s="5" t="str">
        <f t="shared" si="8"/>
        <v>10412</v>
      </c>
      <c r="F81" s="5">
        <f t="shared" si="9"/>
        <v>2</v>
      </c>
      <c r="I81" s="2">
        <v>1</v>
      </c>
    </row>
    <row r="82" spans="1:9" ht="42" x14ac:dyDescent="0.3">
      <c r="A82" s="2" t="s">
        <v>491</v>
      </c>
      <c r="B82" s="2" t="str">
        <f t="shared" si="5"/>
        <v>Develop and manage reward, recognition, and motivation programs (17053)</v>
      </c>
      <c r="C82" s="5" t="str">
        <f t="shared" si="6"/>
        <v>6.5.1</v>
      </c>
      <c r="D82" s="2" t="str">
        <f t="shared" si="7"/>
        <v>Develop and manage reward, recognition, and motivation programs</v>
      </c>
      <c r="E82" s="5" t="str">
        <f t="shared" si="8"/>
        <v>17053</v>
      </c>
      <c r="F82" s="5">
        <f t="shared" si="9"/>
        <v>3</v>
      </c>
      <c r="I82" s="2">
        <v>1</v>
      </c>
    </row>
    <row r="83" spans="1:9" ht="28" x14ac:dyDescent="0.3">
      <c r="A83" s="2" t="s">
        <v>492</v>
      </c>
      <c r="B83" s="2" t="str">
        <f t="shared" si="5"/>
        <v>Develop salary/compensation structure and plan (10498)</v>
      </c>
      <c r="C83" s="5" t="str">
        <f t="shared" si="6"/>
        <v>6.5.1.1</v>
      </c>
      <c r="D83" s="2" t="str">
        <f t="shared" si="7"/>
        <v>Develop salary/compensation structure and plan</v>
      </c>
      <c r="E83" s="5" t="str">
        <f t="shared" si="8"/>
        <v>10498</v>
      </c>
      <c r="F83" s="5">
        <f t="shared" si="9"/>
        <v>4</v>
      </c>
      <c r="H83" s="2">
        <v>1</v>
      </c>
      <c r="I83" s="2" t="s">
        <v>1571</v>
      </c>
    </row>
    <row r="84" spans="1:9" ht="28" x14ac:dyDescent="0.3">
      <c r="A84" s="2" t="s">
        <v>493</v>
      </c>
      <c r="B84" s="2" t="str">
        <f t="shared" si="5"/>
        <v>Develop benefits and reward plan  (10499)</v>
      </c>
      <c r="C84" s="5" t="str">
        <f t="shared" si="6"/>
        <v>6.5.1.2</v>
      </c>
      <c r="D84" s="2" t="str">
        <f t="shared" si="7"/>
        <v xml:space="preserve">Develop benefits and reward plan </v>
      </c>
      <c r="E84" s="5" t="str">
        <f t="shared" si="8"/>
        <v>10499</v>
      </c>
      <c r="F84" s="5">
        <f t="shared" si="9"/>
        <v>4</v>
      </c>
      <c r="H84" s="2">
        <v>1</v>
      </c>
    </row>
    <row r="85" spans="1:9" ht="28" x14ac:dyDescent="0.3">
      <c r="A85" s="2" t="s">
        <v>494</v>
      </c>
      <c r="B85" s="2" t="str">
        <f t="shared" si="5"/>
        <v>Perform competitive analysis of benefit and rewards (10500)</v>
      </c>
      <c r="C85" s="5" t="str">
        <f t="shared" si="6"/>
        <v>6.5.1.3</v>
      </c>
      <c r="D85" s="2" t="str">
        <f t="shared" si="7"/>
        <v>Perform competitive analysis of benefit and rewards</v>
      </c>
      <c r="E85" s="5" t="str">
        <f t="shared" si="8"/>
        <v>10500</v>
      </c>
      <c r="F85" s="5">
        <f t="shared" si="9"/>
        <v>4</v>
      </c>
      <c r="I85" s="2">
        <v>1</v>
      </c>
    </row>
    <row r="86" spans="1:9" ht="56" x14ac:dyDescent="0.3">
      <c r="A86" s="2" t="s">
        <v>495</v>
      </c>
      <c r="B86" s="2" t="str">
        <f t="shared" si="5"/>
        <v>Identify compensation requirements based on financial, benefits, and HR policies (10501)</v>
      </c>
      <c r="C86" s="5" t="str">
        <f t="shared" si="6"/>
        <v>6.5.1.4</v>
      </c>
      <c r="D86" s="2" t="str">
        <f t="shared" si="7"/>
        <v>Identify compensation requirements based on financial, benefits, and HR policies</v>
      </c>
      <c r="E86" s="5" t="str">
        <f t="shared" si="8"/>
        <v>10501</v>
      </c>
      <c r="F86" s="5">
        <f t="shared" si="9"/>
        <v>4</v>
      </c>
      <c r="I86" s="2">
        <v>1</v>
      </c>
    </row>
    <row r="87" spans="1:9" ht="28" x14ac:dyDescent="0.3">
      <c r="A87" s="2" t="s">
        <v>496</v>
      </c>
      <c r="B87" s="2" t="str">
        <f t="shared" si="5"/>
        <v>Administer compensation and rewards to employees (10502)</v>
      </c>
      <c r="C87" s="5" t="str">
        <f t="shared" si="6"/>
        <v>6.5.1.5</v>
      </c>
      <c r="D87" s="2" t="str">
        <f t="shared" si="7"/>
        <v>Administer compensation and rewards to employees</v>
      </c>
      <c r="E87" s="5" t="str">
        <f t="shared" si="8"/>
        <v>10502</v>
      </c>
      <c r="F87" s="5">
        <f t="shared" si="9"/>
        <v>4</v>
      </c>
      <c r="I87" s="2">
        <v>1</v>
      </c>
    </row>
    <row r="88" spans="1:9" ht="28" x14ac:dyDescent="0.3">
      <c r="A88" s="2" t="s">
        <v>497</v>
      </c>
      <c r="B88" s="2" t="str">
        <f t="shared" si="5"/>
        <v>Reward and motivate employees  (10503)</v>
      </c>
      <c r="C88" s="5" t="str">
        <f t="shared" si="6"/>
        <v>6.5.1.6</v>
      </c>
      <c r="D88" s="2" t="str">
        <f t="shared" si="7"/>
        <v xml:space="preserve">Reward and motivate employees </v>
      </c>
      <c r="E88" s="5" t="str">
        <f t="shared" si="8"/>
        <v>10503</v>
      </c>
      <c r="F88" s="5">
        <f t="shared" si="9"/>
        <v>4</v>
      </c>
      <c r="I88" s="2">
        <v>1</v>
      </c>
    </row>
    <row r="89" spans="1:9" ht="42" x14ac:dyDescent="0.3">
      <c r="A89" s="2" t="s">
        <v>498</v>
      </c>
      <c r="B89" s="2" t="str">
        <f t="shared" si="5"/>
        <v>Deliver programs to support work/life balance for employees (10508)</v>
      </c>
      <c r="C89" s="5" t="str">
        <f t="shared" si="6"/>
        <v>6.5.1.7</v>
      </c>
      <c r="D89" s="2" t="str">
        <f t="shared" si="7"/>
        <v>Deliver programs to support work/life balance for employees</v>
      </c>
      <c r="E89" s="5" t="str">
        <f t="shared" si="8"/>
        <v>10508</v>
      </c>
      <c r="F89" s="5">
        <f t="shared" si="9"/>
        <v>4</v>
      </c>
      <c r="I89" s="2">
        <v>1</v>
      </c>
    </row>
    <row r="90" spans="1:9" ht="28" x14ac:dyDescent="0.3">
      <c r="A90" s="2" t="s">
        <v>499</v>
      </c>
      <c r="B90" s="2" t="str">
        <f t="shared" si="5"/>
        <v>Manage and administer benefits (10495)</v>
      </c>
      <c r="C90" s="5" t="str">
        <f t="shared" si="6"/>
        <v>6.5.2</v>
      </c>
      <c r="D90" s="2" t="str">
        <f t="shared" si="7"/>
        <v>Manage and administer benefits</v>
      </c>
      <c r="E90" s="5" t="str">
        <f t="shared" si="8"/>
        <v>10495</v>
      </c>
      <c r="F90" s="5">
        <f t="shared" si="9"/>
        <v>3</v>
      </c>
      <c r="I90" s="2">
        <v>1</v>
      </c>
    </row>
    <row r="91" spans="1:9" ht="28" x14ac:dyDescent="0.3">
      <c r="A91" s="2" t="s">
        <v>500</v>
      </c>
      <c r="B91" s="2" t="str">
        <f t="shared" si="5"/>
        <v>Deliver employee benefits program  (10504)</v>
      </c>
      <c r="C91" s="5" t="str">
        <f t="shared" si="6"/>
        <v>6.5.2.1</v>
      </c>
      <c r="D91" s="2" t="str">
        <f t="shared" si="7"/>
        <v xml:space="preserve">Deliver employee benefits program </v>
      </c>
      <c r="E91" s="5" t="str">
        <f t="shared" si="8"/>
        <v>10504</v>
      </c>
      <c r="F91" s="5">
        <f t="shared" si="9"/>
        <v>4</v>
      </c>
      <c r="I91" s="2">
        <v>1</v>
      </c>
    </row>
    <row r="92" spans="1:9" ht="28" x14ac:dyDescent="0.3">
      <c r="A92" s="2" t="s">
        <v>501</v>
      </c>
      <c r="B92" s="2" t="str">
        <f t="shared" si="5"/>
        <v>Administer benefit enrollment (10505)</v>
      </c>
      <c r="C92" s="5" t="str">
        <f t="shared" si="6"/>
        <v>6.5.2.2</v>
      </c>
      <c r="D92" s="2" t="str">
        <f t="shared" si="7"/>
        <v>Administer benefit enrollment</v>
      </c>
      <c r="E92" s="5" t="str">
        <f t="shared" si="8"/>
        <v>10505</v>
      </c>
      <c r="F92" s="5">
        <f t="shared" si="9"/>
        <v>4</v>
      </c>
      <c r="I92" s="2">
        <v>1</v>
      </c>
    </row>
    <row r="93" spans="1:9" x14ac:dyDescent="0.3">
      <c r="A93" s="2" t="s">
        <v>502</v>
      </c>
      <c r="B93" s="2" t="str">
        <f t="shared" si="5"/>
        <v>Process claims (10506)</v>
      </c>
      <c r="C93" s="5" t="str">
        <f t="shared" si="6"/>
        <v>6.5.2.3</v>
      </c>
      <c r="D93" s="2" t="str">
        <f t="shared" si="7"/>
        <v>Process claims</v>
      </c>
      <c r="E93" s="5" t="str">
        <f t="shared" si="8"/>
        <v>10506</v>
      </c>
      <c r="F93" s="5">
        <f t="shared" si="9"/>
        <v>4</v>
      </c>
      <c r="I93" s="2">
        <v>1</v>
      </c>
    </row>
    <row r="94" spans="1:9" ht="28" x14ac:dyDescent="0.3">
      <c r="A94" s="2" t="s">
        <v>503</v>
      </c>
      <c r="B94" s="2" t="str">
        <f t="shared" si="5"/>
        <v>Perform benefit reconciliation (10507)</v>
      </c>
      <c r="C94" s="5" t="str">
        <f t="shared" si="6"/>
        <v>6.5.2.4</v>
      </c>
      <c r="D94" s="2" t="str">
        <f t="shared" si="7"/>
        <v>Perform benefit reconciliation</v>
      </c>
      <c r="E94" s="5" t="str">
        <f t="shared" si="8"/>
        <v>10507</v>
      </c>
      <c r="F94" s="5">
        <f t="shared" si="9"/>
        <v>4</v>
      </c>
      <c r="I94" s="2">
        <v>1</v>
      </c>
    </row>
    <row r="95" spans="1:9" ht="28" x14ac:dyDescent="0.3">
      <c r="A95" s="2" t="s">
        <v>504</v>
      </c>
      <c r="B95" s="2" t="str">
        <f t="shared" si="5"/>
        <v>Manage employee assistance and retention  (17054)</v>
      </c>
      <c r="C95" s="5" t="str">
        <f t="shared" si="6"/>
        <v>6.5.3</v>
      </c>
      <c r="D95" s="2" t="str">
        <f t="shared" si="7"/>
        <v xml:space="preserve">Manage employee assistance and retention </v>
      </c>
      <c r="E95" s="5" t="str">
        <f t="shared" si="8"/>
        <v>17054</v>
      </c>
      <c r="F95" s="5">
        <f t="shared" si="9"/>
        <v>3</v>
      </c>
      <c r="I95" s="2">
        <v>1</v>
      </c>
    </row>
    <row r="96" spans="1:9" x14ac:dyDescent="0.3">
      <c r="A96" s="2" t="s">
        <v>505</v>
      </c>
      <c r="B96" s="2" t="str">
        <f t="shared" si="5"/>
        <v>Administer payroll (10497)</v>
      </c>
      <c r="C96" s="5" t="str">
        <f t="shared" si="6"/>
        <v>6.5.4</v>
      </c>
      <c r="D96" s="2" t="str">
        <f t="shared" si="7"/>
        <v>Administer payroll</v>
      </c>
      <c r="E96" s="5" t="str">
        <f t="shared" si="8"/>
        <v>10497</v>
      </c>
      <c r="F96" s="5">
        <f t="shared" si="9"/>
        <v>3</v>
      </c>
      <c r="I96" s="2">
        <v>1</v>
      </c>
    </row>
    <row r="97" spans="1:9" ht="28" x14ac:dyDescent="0.3">
      <c r="A97" s="2" t="s">
        <v>506</v>
      </c>
      <c r="B97" s="2" t="str">
        <f t="shared" si="5"/>
        <v>Redeploy and retire employees (10413)</v>
      </c>
      <c r="C97" s="5" t="str">
        <f t="shared" si="6"/>
        <v>6.6</v>
      </c>
      <c r="D97" s="2" t="str">
        <f t="shared" si="7"/>
        <v>Redeploy and retire employees</v>
      </c>
      <c r="E97" s="5" t="str">
        <f t="shared" si="8"/>
        <v>10413</v>
      </c>
      <c r="F97" s="5">
        <f t="shared" si="9"/>
        <v>2</v>
      </c>
      <c r="I97" s="2">
        <v>1</v>
      </c>
    </row>
    <row r="98" spans="1:9" ht="28" x14ac:dyDescent="0.3">
      <c r="A98" s="2" t="s">
        <v>507</v>
      </c>
      <c r="B98" s="2" t="str">
        <f t="shared" si="5"/>
        <v>Manage promotion and demotion process  (10512)</v>
      </c>
      <c r="C98" s="5" t="str">
        <f t="shared" si="6"/>
        <v>6.6.1</v>
      </c>
      <c r="D98" s="2" t="str">
        <f t="shared" si="7"/>
        <v xml:space="preserve">Manage promotion and demotion process </v>
      </c>
      <c r="E98" s="5" t="str">
        <f t="shared" si="8"/>
        <v>10512</v>
      </c>
      <c r="F98" s="5">
        <f t="shared" si="9"/>
        <v>3</v>
      </c>
      <c r="I98" s="2">
        <v>1</v>
      </c>
    </row>
    <row r="99" spans="1:9" x14ac:dyDescent="0.3">
      <c r="A99" s="2" t="s">
        <v>508</v>
      </c>
      <c r="B99" s="2" t="str">
        <f t="shared" si="5"/>
        <v>Manage separation (10513)</v>
      </c>
      <c r="C99" s="5" t="str">
        <f t="shared" si="6"/>
        <v>6.6.2</v>
      </c>
      <c r="D99" s="2" t="str">
        <f t="shared" si="7"/>
        <v>Manage separation</v>
      </c>
      <c r="E99" s="5" t="str">
        <f t="shared" si="8"/>
        <v>10513</v>
      </c>
      <c r="F99" s="5">
        <f t="shared" si="9"/>
        <v>3</v>
      </c>
      <c r="I99" s="2">
        <v>1</v>
      </c>
    </row>
    <row r="100" spans="1:9" x14ac:dyDescent="0.3">
      <c r="A100" s="2" t="s">
        <v>509</v>
      </c>
      <c r="B100" s="2" t="str">
        <f t="shared" si="5"/>
        <v>Manage retirement (10514)</v>
      </c>
      <c r="C100" s="5" t="str">
        <f t="shared" si="6"/>
        <v>6.6.3</v>
      </c>
      <c r="D100" s="2" t="str">
        <f t="shared" si="7"/>
        <v>Manage retirement</v>
      </c>
      <c r="E100" s="5" t="str">
        <f t="shared" si="8"/>
        <v>10514</v>
      </c>
      <c r="F100" s="5">
        <f t="shared" si="9"/>
        <v>3</v>
      </c>
      <c r="I100" s="2">
        <v>1</v>
      </c>
    </row>
    <row r="101" spans="1:9" ht="28" x14ac:dyDescent="0.3">
      <c r="A101" s="2" t="s">
        <v>510</v>
      </c>
      <c r="B101" s="2" t="str">
        <f t="shared" si="5"/>
        <v>Manage leave of absence (10515)</v>
      </c>
      <c r="C101" s="5" t="str">
        <f t="shared" si="6"/>
        <v>6.6.4</v>
      </c>
      <c r="D101" s="2" t="str">
        <f t="shared" si="7"/>
        <v>Manage leave of absence</v>
      </c>
      <c r="E101" s="5" t="str">
        <f t="shared" si="8"/>
        <v>10515</v>
      </c>
      <c r="F101" s="5">
        <f t="shared" si="9"/>
        <v>3</v>
      </c>
      <c r="I101" s="2">
        <v>1</v>
      </c>
    </row>
    <row r="102" spans="1:9" ht="28" x14ac:dyDescent="0.3">
      <c r="A102" s="2" t="s">
        <v>511</v>
      </c>
      <c r="B102" s="2" t="str">
        <f t="shared" si="5"/>
        <v>Develop and implement employee outplacement (10516)</v>
      </c>
      <c r="C102" s="5" t="str">
        <f t="shared" si="6"/>
        <v>6.6.5</v>
      </c>
      <c r="D102" s="2" t="str">
        <f t="shared" si="7"/>
        <v>Develop and implement employee outplacement</v>
      </c>
      <c r="E102" s="5" t="str">
        <f t="shared" si="8"/>
        <v>10516</v>
      </c>
      <c r="F102" s="5">
        <f t="shared" si="9"/>
        <v>3</v>
      </c>
      <c r="I102" s="2">
        <v>1</v>
      </c>
    </row>
    <row r="103" spans="1:9" ht="28" x14ac:dyDescent="0.3">
      <c r="A103" s="2" t="s">
        <v>512</v>
      </c>
      <c r="B103" s="2" t="str">
        <f t="shared" si="5"/>
        <v>Manage deployment of personnel (10517)</v>
      </c>
      <c r="C103" s="5" t="str">
        <f t="shared" si="6"/>
        <v>6.6.6</v>
      </c>
      <c r="D103" s="2" t="str">
        <f t="shared" si="7"/>
        <v>Manage deployment of personnel</v>
      </c>
      <c r="E103" s="5" t="str">
        <f t="shared" si="8"/>
        <v>10517</v>
      </c>
      <c r="F103" s="5">
        <f t="shared" si="9"/>
        <v>3</v>
      </c>
      <c r="I103" s="2">
        <v>1</v>
      </c>
    </row>
    <row r="104" spans="1:9" ht="28" x14ac:dyDescent="0.3">
      <c r="A104" s="2" t="s">
        <v>513</v>
      </c>
      <c r="B104" s="2" t="str">
        <f t="shared" si="5"/>
        <v>Relocate employees and manage assignments  (17055)</v>
      </c>
      <c r="C104" s="5" t="str">
        <f t="shared" si="6"/>
        <v>6.6.7</v>
      </c>
      <c r="D104" s="2" t="str">
        <f t="shared" si="7"/>
        <v xml:space="preserve">Relocate employees and manage assignments </v>
      </c>
      <c r="E104" s="5" t="str">
        <f t="shared" si="8"/>
        <v>17055</v>
      </c>
      <c r="F104" s="5">
        <f t="shared" si="9"/>
        <v>3</v>
      </c>
      <c r="I104" s="2">
        <v>1</v>
      </c>
    </row>
    <row r="105" spans="1:9" x14ac:dyDescent="0.3">
      <c r="A105" s="2" t="s">
        <v>514</v>
      </c>
      <c r="B105" s="2" t="str">
        <f t="shared" si="5"/>
        <v>Manage expatriates (10520)</v>
      </c>
      <c r="C105" s="5" t="str">
        <f t="shared" si="6"/>
        <v>6.6.7.1</v>
      </c>
      <c r="D105" s="2" t="str">
        <f t="shared" si="7"/>
        <v>Manage expatriates</v>
      </c>
      <c r="E105" s="5" t="str">
        <f t="shared" si="8"/>
        <v>10520</v>
      </c>
      <c r="F105" s="5">
        <f t="shared" si="9"/>
        <v>4</v>
      </c>
      <c r="I105" s="2">
        <v>1</v>
      </c>
    </row>
    <row r="106" spans="1:9" ht="28" x14ac:dyDescent="0.3">
      <c r="A106" s="2" t="s">
        <v>515</v>
      </c>
      <c r="B106" s="2" t="str">
        <f t="shared" si="5"/>
        <v>Manage employee information and analytics (17056)</v>
      </c>
      <c r="C106" s="5" t="str">
        <f t="shared" si="6"/>
        <v>6.7</v>
      </c>
      <c r="D106" s="2" t="str">
        <f t="shared" si="7"/>
        <v>Manage employee information and analytics</v>
      </c>
      <c r="E106" s="5" t="str">
        <f t="shared" si="8"/>
        <v>17056</v>
      </c>
      <c r="F106" s="5">
        <f t="shared" si="9"/>
        <v>2</v>
      </c>
      <c r="I106" s="2">
        <v>1</v>
      </c>
    </row>
    <row r="107" spans="1:9" ht="28" x14ac:dyDescent="0.3">
      <c r="A107" s="2" t="s">
        <v>516</v>
      </c>
      <c r="B107" s="2" t="str">
        <f t="shared" si="5"/>
        <v>Manage reporting processes (10522)</v>
      </c>
      <c r="C107" s="5" t="str">
        <f t="shared" si="6"/>
        <v>6.7.1</v>
      </c>
      <c r="D107" s="2" t="str">
        <f t="shared" si="7"/>
        <v>Manage reporting processes</v>
      </c>
      <c r="E107" s="5" t="str">
        <f t="shared" si="8"/>
        <v>10522</v>
      </c>
      <c r="F107" s="5">
        <f t="shared" si="9"/>
        <v>3</v>
      </c>
      <c r="I107" s="2">
        <v>1</v>
      </c>
    </row>
    <row r="108" spans="1:9" ht="28" x14ac:dyDescent="0.3">
      <c r="A108" s="2" t="s">
        <v>517</v>
      </c>
      <c r="B108" s="2" t="str">
        <f t="shared" si="5"/>
        <v>Manage employee inquiry process (10523)</v>
      </c>
      <c r="C108" s="5" t="str">
        <f t="shared" si="6"/>
        <v>6.7.2</v>
      </c>
      <c r="D108" s="2" t="str">
        <f t="shared" si="7"/>
        <v>Manage employee inquiry process</v>
      </c>
      <c r="E108" s="5" t="str">
        <f t="shared" si="8"/>
        <v>10523</v>
      </c>
      <c r="F108" s="5">
        <f t="shared" si="9"/>
        <v>3</v>
      </c>
      <c r="I108" s="2">
        <v>1</v>
      </c>
    </row>
    <row r="109" spans="1:9" ht="28" x14ac:dyDescent="0.3">
      <c r="A109" s="2" t="s">
        <v>518</v>
      </c>
      <c r="B109" s="2" t="str">
        <f t="shared" si="5"/>
        <v>Manage and maintain employee data (10524)</v>
      </c>
      <c r="C109" s="5" t="str">
        <f t="shared" si="6"/>
        <v>6.7.3</v>
      </c>
      <c r="D109" s="2" t="str">
        <f t="shared" si="7"/>
        <v>Manage and maintain employee data</v>
      </c>
      <c r="E109" s="5" t="str">
        <f t="shared" si="8"/>
        <v>10524</v>
      </c>
      <c r="F109" s="5">
        <f t="shared" si="9"/>
        <v>3</v>
      </c>
      <c r="G109" s="2">
        <v>1</v>
      </c>
      <c r="I109" s="2" t="s">
        <v>1571</v>
      </c>
    </row>
    <row r="110" spans="1:9" ht="42" x14ac:dyDescent="0.3">
      <c r="A110" s="2" t="s">
        <v>519</v>
      </c>
      <c r="B110" s="2" t="str">
        <f t="shared" si="5"/>
        <v>Manage human resource information systems  (HRIS) (10525)</v>
      </c>
      <c r="C110" s="5" t="str">
        <f t="shared" si="6"/>
        <v>6.7.4</v>
      </c>
      <c r="D110" s="2" t="str">
        <f t="shared" si="7"/>
        <v xml:space="preserve">Manage human resource information systems </v>
      </c>
      <c r="E110" s="5" t="str">
        <f t="shared" si="8"/>
        <v>HRIS)</v>
      </c>
      <c r="F110" s="5">
        <f t="shared" si="9"/>
        <v>3</v>
      </c>
      <c r="G110" s="2">
        <v>1</v>
      </c>
    </row>
    <row r="111" spans="1:9" ht="28" x14ac:dyDescent="0.3">
      <c r="A111" s="2" t="s">
        <v>520</v>
      </c>
      <c r="B111" s="2" t="str">
        <f t="shared" si="5"/>
        <v>Develop and manage employee metrics  (10526)</v>
      </c>
      <c r="C111" s="5" t="str">
        <f t="shared" si="6"/>
        <v>6.7.5</v>
      </c>
      <c r="D111" s="2" t="str">
        <f t="shared" si="7"/>
        <v xml:space="preserve">Develop and manage employee metrics </v>
      </c>
      <c r="E111" s="5" t="str">
        <f t="shared" si="8"/>
        <v>10526</v>
      </c>
      <c r="F111" s="5">
        <f t="shared" si="9"/>
        <v>3</v>
      </c>
      <c r="H111" s="2">
        <v>1</v>
      </c>
    </row>
    <row r="112" spans="1:9" ht="28" x14ac:dyDescent="0.3">
      <c r="A112" s="2" t="s">
        <v>521</v>
      </c>
      <c r="B112" s="2" t="str">
        <f t="shared" si="5"/>
        <v>Develop and manage time and attendance systems (10527)</v>
      </c>
      <c r="C112" s="5" t="str">
        <f t="shared" si="6"/>
        <v>6.7.6</v>
      </c>
      <c r="D112" s="2" t="str">
        <f t="shared" si="7"/>
        <v>Develop and manage time and attendance systems</v>
      </c>
      <c r="E112" s="5" t="str">
        <f t="shared" si="8"/>
        <v>10527</v>
      </c>
      <c r="F112" s="5">
        <f t="shared" si="9"/>
        <v>3</v>
      </c>
      <c r="H112" s="2">
        <v>1</v>
      </c>
    </row>
    <row r="113" spans="1:9" ht="28" x14ac:dyDescent="0.3">
      <c r="A113" s="2" t="s">
        <v>522</v>
      </c>
      <c r="B113" s="2" t="str">
        <f t="shared" si="5"/>
        <v>Review retention and motivation indicators  (10510)</v>
      </c>
      <c r="C113" s="5" t="str">
        <f t="shared" si="6"/>
        <v>6.7.7</v>
      </c>
      <c r="D113" s="2" t="str">
        <f t="shared" si="7"/>
        <v xml:space="preserve">Review retention and motivation indicators </v>
      </c>
      <c r="E113" s="5" t="str">
        <f t="shared" si="8"/>
        <v>10510</v>
      </c>
      <c r="F113" s="5">
        <f t="shared" si="9"/>
        <v>3</v>
      </c>
      <c r="H113" s="2">
        <v>1</v>
      </c>
    </row>
    <row r="114" spans="1:9" ht="42" x14ac:dyDescent="0.3">
      <c r="A114" s="2" t="s">
        <v>523</v>
      </c>
      <c r="B114" s="2" t="str">
        <f t="shared" si="5"/>
        <v>Manage/Collect employee suggestions and perform employee research (10530)</v>
      </c>
      <c r="C114" s="5" t="str">
        <f t="shared" si="6"/>
        <v>6.7.8</v>
      </c>
      <c r="D114" s="2" t="str">
        <f t="shared" si="7"/>
        <v>Manage/Collect employee suggestions and perform employee research</v>
      </c>
      <c r="E114" s="5" t="str">
        <f t="shared" si="8"/>
        <v>10530</v>
      </c>
      <c r="F114" s="5">
        <f t="shared" si="9"/>
        <v>3</v>
      </c>
      <c r="I114" s="2">
        <v>1</v>
      </c>
    </row>
    <row r="115" spans="1:9" ht="28" x14ac:dyDescent="0.3">
      <c r="A115" s="2" t="s">
        <v>524</v>
      </c>
      <c r="B115" s="2" t="str">
        <f t="shared" si="5"/>
        <v>Manage employee communication (17057)</v>
      </c>
      <c r="C115" s="5" t="str">
        <f t="shared" si="6"/>
        <v>6.8</v>
      </c>
      <c r="D115" s="2" t="str">
        <f t="shared" si="7"/>
        <v>Manage employee communication</v>
      </c>
      <c r="E115" s="5" t="str">
        <f t="shared" si="8"/>
        <v>17057</v>
      </c>
      <c r="F115" s="5">
        <f t="shared" si="9"/>
        <v>2</v>
      </c>
      <c r="H115" s="2">
        <v>1</v>
      </c>
    </row>
    <row r="116" spans="1:9" ht="28" x14ac:dyDescent="0.3">
      <c r="A116" s="2" t="s">
        <v>525</v>
      </c>
      <c r="B116" s="2" t="str">
        <f t="shared" si="5"/>
        <v>Develop employee communication plan  (10529)</v>
      </c>
      <c r="C116" s="5" t="str">
        <f t="shared" si="6"/>
        <v>6.8.1</v>
      </c>
      <c r="D116" s="2" t="str">
        <f t="shared" si="7"/>
        <v xml:space="preserve">Develop employee communication plan </v>
      </c>
      <c r="E116" s="5" t="str">
        <f t="shared" si="8"/>
        <v>10529</v>
      </c>
      <c r="F116" s="5">
        <f t="shared" si="9"/>
        <v>3</v>
      </c>
      <c r="H116" s="2">
        <v>1</v>
      </c>
    </row>
    <row r="117" spans="1:9" ht="28" x14ac:dyDescent="0.3">
      <c r="A117" s="2" t="s">
        <v>526</v>
      </c>
      <c r="B117" s="2" t="str">
        <f t="shared" si="5"/>
        <v>Deliver employee communications (10532)</v>
      </c>
      <c r="C117" s="5" t="str">
        <f t="shared" si="6"/>
        <v>6.8.2</v>
      </c>
      <c r="D117" s="2" t="str">
        <f t="shared" si="7"/>
        <v>Deliver employee communications</v>
      </c>
      <c r="E117" s="5" t="str">
        <f t="shared" si="8"/>
        <v>10532</v>
      </c>
      <c r="F117" s="5">
        <f t="shared" si="9"/>
        <v>3</v>
      </c>
      <c r="H117" s="2">
        <v>1</v>
      </c>
    </row>
    <row r="118" spans="1:9" x14ac:dyDescent="0.3">
      <c r="G118" s="2">
        <f>SUBTOTAL(109,Table7[30-Transform/Innovate])</f>
        <v>8</v>
      </c>
      <c r="H118" s="2">
        <f>SUBTOTAL(109,Table7[20-Change/
Improve])</f>
        <v>32</v>
      </c>
      <c r="I118" s="2">
        <f>SUBTOTAL(109,Table7[10-Run/
Operate])</f>
        <v>76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Narrative</vt:lpstr>
      <vt:lpstr>ChartView</vt:lpstr>
      <vt:lpstr>New BusinessVersion</vt:lpstr>
      <vt:lpstr>Process 1</vt:lpstr>
      <vt:lpstr>Process 2</vt:lpstr>
      <vt:lpstr>Process 3</vt:lpstr>
      <vt:lpstr>Process 4</vt:lpstr>
      <vt:lpstr>Process 5</vt:lpstr>
      <vt:lpstr>Process 6</vt:lpstr>
      <vt:lpstr>Process 7</vt:lpstr>
      <vt:lpstr>Process 8</vt:lpstr>
      <vt:lpstr>Process 9</vt:lpstr>
      <vt:lpstr>Process 10</vt:lpstr>
      <vt:lpstr>Process 11</vt:lpstr>
      <vt:lpstr>Process 12</vt:lpstr>
      <vt:lpstr>FullList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Murchland</dc:creator>
  <cp:lastModifiedBy>Lisa Marie Martinez</cp:lastModifiedBy>
  <dcterms:created xsi:type="dcterms:W3CDTF">2014-06-05T17:12:12Z</dcterms:created>
  <dcterms:modified xsi:type="dcterms:W3CDTF">2014-10-11T20:21:27Z</dcterms:modified>
</cp:coreProperties>
</file>